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argas\Desktop\Vacaciones 2019\"/>
    </mc:Choice>
  </mc:AlternateContent>
  <bookViews>
    <workbookView xWindow="0" yWindow="0" windowWidth="24000" windowHeight="9135" activeTab="2"/>
  </bookViews>
  <sheets>
    <sheet name="2017" sheetId="4" r:id="rId1"/>
    <sheet name="2018" sheetId="5" r:id="rId2"/>
    <sheet name="2019" sheetId="6" r:id="rId3"/>
  </sheets>
  <calcPr calcId="152511"/>
</workbook>
</file>

<file path=xl/calcChain.xml><?xml version="1.0" encoding="utf-8"?>
<calcChain xmlns="http://schemas.openxmlformats.org/spreadsheetml/2006/main">
  <c r="D8" i="6" l="1"/>
  <c r="D9" i="6"/>
  <c r="D10" i="6"/>
  <c r="D11" i="6"/>
  <c r="D12" i="6"/>
  <c r="D13" i="6"/>
  <c r="D14" i="6"/>
  <c r="D7" i="6"/>
  <c r="D16" i="6" l="1"/>
  <c r="C16" i="6"/>
  <c r="B16" i="6"/>
  <c r="C12" i="5" l="1"/>
  <c r="B12" i="5"/>
  <c r="C11" i="5"/>
  <c r="B11" i="5"/>
  <c r="C10" i="5"/>
  <c r="B10" i="5"/>
  <c r="C9" i="5"/>
  <c r="B9" i="5"/>
  <c r="C8" i="5"/>
  <c r="B8" i="5"/>
  <c r="C7" i="5"/>
  <c r="B7" i="5"/>
  <c r="B6" i="5"/>
  <c r="C6" i="5"/>
  <c r="D13" i="5" l="1"/>
  <c r="D8" i="5"/>
  <c r="D12" i="5" l="1"/>
  <c r="D9" i="5"/>
  <c r="D7" i="5"/>
  <c r="D11" i="5"/>
  <c r="B15" i="5"/>
  <c r="D10" i="5"/>
  <c r="C15" i="5"/>
  <c r="D6" i="5"/>
  <c r="D15" i="5" l="1"/>
  <c r="J15" i="4"/>
  <c r="D15" i="4"/>
  <c r="C15" i="4"/>
  <c r="J14" i="4"/>
  <c r="B11" i="4"/>
  <c r="B10" i="4"/>
  <c r="B9" i="4"/>
  <c r="B8" i="4"/>
  <c r="B7" i="4"/>
  <c r="B6" i="4"/>
  <c r="B15" i="4" s="1"/>
</calcChain>
</file>

<file path=xl/sharedStrings.xml><?xml version="1.0" encoding="utf-8"?>
<sst xmlns="http://schemas.openxmlformats.org/spreadsheetml/2006/main" count="68" uniqueCount="25">
  <si>
    <t/>
  </si>
  <si>
    <t>Dirección General</t>
  </si>
  <si>
    <t xml:space="preserve">UNIDAD AUXILIAR DE GESTIÓN INSTITUCIONAL DE RECURSOS HUMANOS </t>
  </si>
  <si>
    <t>VACACIONES DIAS DSFRUTADOS</t>
  </si>
  <si>
    <t>TOTAL VACACIONES</t>
  </si>
  <si>
    <t>Depto. de Conservación</t>
  </si>
  <si>
    <t>Depto. Adm. Financiero</t>
  </si>
  <si>
    <t>Junta Administrativa</t>
  </si>
  <si>
    <t>===============</t>
  </si>
  <si>
    <t>Fuente: Sistema Bos</t>
  </si>
  <si>
    <t xml:space="preserve">DIRECCIÓN GENERAL DEL ARCHIVO NACIONAL </t>
  </si>
  <si>
    <t>Vacaciones disfrutadas por departamento</t>
  </si>
  <si>
    <t>DEPARTAMENTO</t>
  </si>
  <si>
    <t xml:space="preserve">SOLICITADAS POR ARTICULO 53 </t>
  </si>
  <si>
    <t>================</t>
  </si>
  <si>
    <t>Depto. Arch. Histórico</t>
  </si>
  <si>
    <t>Depto. Arch. Notarial</t>
  </si>
  <si>
    <t>Depto  S. A. E.</t>
  </si>
  <si>
    <t>Tecnología de Información</t>
  </si>
  <si>
    <t>Año 2017</t>
  </si>
  <si>
    <t>70</t>
  </si>
  <si>
    <t>29.5</t>
  </si>
  <si>
    <t>I, II, III y IV  TRIMESTRE 2018</t>
  </si>
  <si>
    <t>Vacaciones disfrutadas por Departamento</t>
  </si>
  <si>
    <t>I, II, III y IV 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</si>
</sst>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ourier New"/>
      <family val="3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9" fillId="0" borderId="0" xfId="0" applyFont="1" applyFill="1" applyBorder="1"/>
    <xf numFmtId="0" fontId="9" fillId="0" borderId="0" xfId="0" applyFont="1" applyFill="1" applyBorder="1"/>
    <xf numFmtId="4" fontId="8" fillId="0" borderId="0" xfId="0" applyNumberFormat="1" applyFont="1"/>
    <xf numFmtId="49" fontId="12" fillId="5" borderId="1" xfId="0" quotePrefix="1" applyNumberFormat="1" applyFont="1" applyFill="1" applyBorder="1" applyAlignment="1">
      <alignment horizontal="center" vertical="center"/>
    </xf>
    <xf numFmtId="4" fontId="12" fillId="5" borderId="1" xfId="0" quotePrefix="1" applyNumberFormat="1" applyFont="1" applyFill="1" applyBorder="1" applyAlignment="1">
      <alignment horizontal="center" vertical="center" wrapText="1"/>
    </xf>
    <xf numFmtId="4" fontId="12" fillId="5" borderId="1" xfId="0" quotePrefix="1" applyNumberFormat="1" applyFont="1" applyFill="1" applyBorder="1" applyAlignment="1">
      <alignment horizontal="center" vertical="center"/>
    </xf>
    <xf numFmtId="49" fontId="13" fillId="0" borderId="0" xfId="0" quotePrefix="1" applyNumberFormat="1" applyFont="1"/>
    <xf numFmtId="49" fontId="7" fillId="0" borderId="1" xfId="0" quotePrefix="1" applyNumberFormat="1" applyFont="1" applyBorder="1"/>
    <xf numFmtId="49" fontId="7" fillId="0" borderId="1" xfId="0" applyNumberFormat="1" applyFont="1" applyBorder="1"/>
    <xf numFmtId="0" fontId="7" fillId="0" borderId="0" xfId="0" applyFont="1"/>
    <xf numFmtId="4" fontId="7" fillId="0" borderId="0" xfId="0" applyNumberFormat="1" applyFont="1"/>
    <xf numFmtId="49" fontId="7" fillId="0" borderId="1" xfId="0" quotePrefix="1" applyNumberFormat="1" applyFont="1" applyBorder="1" applyAlignment="1">
      <alignment horizontal="left"/>
    </xf>
    <xf numFmtId="2" fontId="6" fillId="0" borderId="1" xfId="0" quotePrefix="1" applyNumberFormat="1" applyFont="1" applyBorder="1" applyAlignment="1">
      <alignment horizontal="left"/>
    </xf>
    <xf numFmtId="2" fontId="7" fillId="0" borderId="1" xfId="0" quotePrefix="1" applyNumberFormat="1" applyFont="1" applyBorder="1" applyAlignment="1">
      <alignment horizontal="left"/>
    </xf>
    <xf numFmtId="49" fontId="5" fillId="0" borderId="1" xfId="0" quotePrefix="1" applyNumberFormat="1" applyFont="1" applyBorder="1"/>
    <xf numFmtId="49" fontId="5" fillId="0" borderId="1" xfId="0" quotePrefix="1" applyNumberFormat="1" applyFont="1" applyBorder="1" applyAlignment="1">
      <alignment horizontal="left"/>
    </xf>
    <xf numFmtId="49" fontId="5" fillId="0" borderId="1" xfId="0" applyNumberFormat="1" applyFont="1" applyBorder="1"/>
    <xf numFmtId="0" fontId="5" fillId="0" borderId="0" xfId="0" applyFont="1"/>
    <xf numFmtId="4" fontId="5" fillId="0" borderId="0" xfId="0" applyNumberFormat="1" applyFont="1"/>
    <xf numFmtId="49" fontId="15" fillId="0" borderId="1" xfId="0" quotePrefix="1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2" fontId="9" fillId="0" borderId="0" xfId="0" applyNumberFormat="1" applyFont="1" applyFill="1" applyBorder="1"/>
    <xf numFmtId="2" fontId="2" fillId="0" borderId="1" xfId="0" quotePrefix="1" applyNumberFormat="1" applyFont="1" applyBorder="1" applyAlignment="1">
      <alignment horizontal="left"/>
    </xf>
    <xf numFmtId="0" fontId="0" fillId="0" borderId="0" xfId="0"/>
    <xf numFmtId="49" fontId="1" fillId="0" borderId="1" xfId="0" quotePrefix="1" applyNumberFormat="1" applyFont="1" applyBorder="1"/>
    <xf numFmtId="2" fontId="1" fillId="0" borderId="1" xfId="0" quotePrefix="1" applyNumberFormat="1" applyFont="1" applyBorder="1" applyAlignment="1">
      <alignment horizontal="left"/>
    </xf>
    <xf numFmtId="2" fontId="0" fillId="0" borderId="0" xfId="0" applyNumberFormat="1"/>
    <xf numFmtId="2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1" fillId="0" borderId="1" xfId="0" quotePrefix="1" applyNumberFormat="1" applyFont="1" applyBorder="1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10" fillId="2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D3D3D3"/>
      <rgbColor rgb="00FFFFFF"/>
      <rgbColor rgb="00808080"/>
      <rgbColor rgb="00A9A9A9"/>
      <rgbColor rgb="00C0C0C0"/>
      <rgbColor rgb="00DCDCDC"/>
      <rgbColor rgb="00F5F5F5"/>
      <rgbColor rgb="00008000"/>
      <rgbColor rgb="00000080"/>
      <rgbColor rgb="00808000"/>
      <rgbColor rgb="00800080"/>
      <rgbColor rgb="00008080"/>
      <rgbColor rgb="00FF00FF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24" sqref="B24"/>
    </sheetView>
  </sheetViews>
  <sheetFormatPr baseColWidth="10" defaultColWidth="11.42578125" defaultRowHeight="15" x14ac:dyDescent="0.25"/>
  <cols>
    <col min="1" max="1" width="27.7109375" style="1" customWidth="1"/>
    <col min="2" max="2" width="27" style="1" customWidth="1"/>
    <col min="3" max="3" width="26.140625" style="1" customWidth="1"/>
    <col min="4" max="4" width="18.7109375" style="1" customWidth="1"/>
    <col min="5" max="16384" width="11.42578125" style="1"/>
  </cols>
  <sheetData>
    <row r="1" spans="1:10" ht="15.75" x14ac:dyDescent="0.25">
      <c r="A1" s="33" t="s">
        <v>10</v>
      </c>
      <c r="B1" s="33"/>
      <c r="C1" s="33"/>
      <c r="D1" s="33"/>
    </row>
    <row r="2" spans="1:10" ht="15.75" x14ac:dyDescent="0.25">
      <c r="A2" s="33" t="s">
        <v>2</v>
      </c>
      <c r="B2" s="33"/>
      <c r="C2" s="33"/>
      <c r="D2" s="33"/>
    </row>
    <row r="3" spans="1:10" ht="15.75" x14ac:dyDescent="0.25">
      <c r="A3" s="34" t="s">
        <v>11</v>
      </c>
      <c r="B3" s="34"/>
      <c r="C3" s="34"/>
      <c r="D3" s="34"/>
    </row>
    <row r="4" spans="1:10" ht="15.75" x14ac:dyDescent="0.25">
      <c r="A4" s="35" t="s">
        <v>19</v>
      </c>
      <c r="B4" s="35"/>
      <c r="C4" s="35"/>
      <c r="D4" s="35"/>
    </row>
    <row r="5" spans="1:10" x14ac:dyDescent="0.25">
      <c r="A5" s="3" t="s">
        <v>12</v>
      </c>
      <c r="B5" s="4" t="s">
        <v>3</v>
      </c>
      <c r="C5" s="4" t="s">
        <v>13</v>
      </c>
      <c r="D5" s="5" t="s">
        <v>4</v>
      </c>
    </row>
    <row r="6" spans="1:10" x14ac:dyDescent="0.25">
      <c r="A6" s="14" t="s">
        <v>1</v>
      </c>
      <c r="B6" s="15">
        <f t="shared" ref="B6:B11" si="0">+D6-C6</f>
        <v>135.5</v>
      </c>
      <c r="C6" s="15">
        <v>203</v>
      </c>
      <c r="D6" s="15">
        <v>338.5</v>
      </c>
      <c r="E6" s="6"/>
    </row>
    <row r="7" spans="1:10" x14ac:dyDescent="0.25">
      <c r="A7" s="14" t="s">
        <v>15</v>
      </c>
      <c r="B7" s="15">
        <f t="shared" si="0"/>
        <v>151.5</v>
      </c>
      <c r="C7" s="15">
        <v>252.5</v>
      </c>
      <c r="D7" s="15">
        <v>404</v>
      </c>
      <c r="E7" s="6"/>
    </row>
    <row r="8" spans="1:10" x14ac:dyDescent="0.25">
      <c r="A8" s="14" t="s">
        <v>5</v>
      </c>
      <c r="B8" s="15">
        <f t="shared" si="0"/>
        <v>129</v>
      </c>
      <c r="C8" s="15">
        <v>224.5</v>
      </c>
      <c r="D8" s="15">
        <v>353.5</v>
      </c>
      <c r="E8" s="6"/>
    </row>
    <row r="9" spans="1:10" x14ac:dyDescent="0.25">
      <c r="A9" s="14" t="s">
        <v>6</v>
      </c>
      <c r="B9" s="15">
        <f t="shared" si="0"/>
        <v>247.5</v>
      </c>
      <c r="C9" s="15">
        <v>492</v>
      </c>
      <c r="D9" s="15">
        <v>739.5</v>
      </c>
      <c r="E9" s="6"/>
    </row>
    <row r="10" spans="1:10" x14ac:dyDescent="0.25">
      <c r="A10" s="14" t="s">
        <v>16</v>
      </c>
      <c r="B10" s="15">
        <f t="shared" si="0"/>
        <v>181.5</v>
      </c>
      <c r="C10" s="15">
        <v>244.5</v>
      </c>
      <c r="D10" s="15">
        <v>426</v>
      </c>
      <c r="E10" s="6"/>
    </row>
    <row r="11" spans="1:10" x14ac:dyDescent="0.25">
      <c r="A11" s="14" t="s">
        <v>17</v>
      </c>
      <c r="B11" s="15">
        <f t="shared" si="0"/>
        <v>145</v>
      </c>
      <c r="C11" s="15">
        <v>210.5</v>
      </c>
      <c r="D11" s="15">
        <v>355.5</v>
      </c>
      <c r="E11" s="6"/>
    </row>
    <row r="12" spans="1:10" x14ac:dyDescent="0.25">
      <c r="A12" s="14" t="s">
        <v>18</v>
      </c>
      <c r="B12" s="15" t="s">
        <v>20</v>
      </c>
      <c r="C12" s="15" t="s">
        <v>21</v>
      </c>
      <c r="D12" s="15">
        <v>99.5</v>
      </c>
      <c r="E12" s="6"/>
    </row>
    <row r="13" spans="1:10" x14ac:dyDescent="0.25">
      <c r="A13" s="14" t="s">
        <v>7</v>
      </c>
      <c r="B13" s="15">
        <v>9</v>
      </c>
      <c r="C13" s="15">
        <v>21.5</v>
      </c>
      <c r="D13" s="15">
        <v>24</v>
      </c>
      <c r="E13" s="6"/>
    </row>
    <row r="14" spans="1:10" x14ac:dyDescent="0.25">
      <c r="A14" s="16" t="s">
        <v>0</v>
      </c>
      <c r="B14" s="15" t="s">
        <v>8</v>
      </c>
      <c r="C14" s="15" t="s">
        <v>8</v>
      </c>
      <c r="D14" s="15" t="s">
        <v>14</v>
      </c>
      <c r="J14" s="1">
        <f>120+26</f>
        <v>146</v>
      </c>
    </row>
    <row r="15" spans="1:10" x14ac:dyDescent="0.25">
      <c r="A15" s="16" t="s">
        <v>0</v>
      </c>
      <c r="B15" s="15">
        <f>SUM(B6:B12)</f>
        <v>990</v>
      </c>
      <c r="C15" s="15">
        <f>SUM(C6:C12)</f>
        <v>1627</v>
      </c>
      <c r="D15" s="19">
        <f>SUM(D6:D12)</f>
        <v>2716.5</v>
      </c>
      <c r="J15" s="1">
        <f>120*20</f>
        <v>2400</v>
      </c>
    </row>
    <row r="16" spans="1:10" x14ac:dyDescent="0.25">
      <c r="A16" s="17" t="s">
        <v>9</v>
      </c>
      <c r="B16" s="18"/>
      <c r="C16" s="18"/>
      <c r="D16" s="18"/>
    </row>
    <row r="17" spans="2:4" x14ac:dyDescent="0.25">
      <c r="B17" s="18"/>
      <c r="C17" s="18"/>
      <c r="D17" s="18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4" sqref="A4:D4"/>
    </sheetView>
  </sheetViews>
  <sheetFormatPr baseColWidth="10" defaultColWidth="11.5703125" defaultRowHeight="15" x14ac:dyDescent="0.25"/>
  <cols>
    <col min="1" max="1" width="27.7109375" style="1" customWidth="1"/>
    <col min="2" max="2" width="27" style="1" customWidth="1"/>
    <col min="3" max="3" width="26.140625" style="1" customWidth="1"/>
    <col min="4" max="4" width="18.7109375" style="1" customWidth="1"/>
    <col min="5" max="16384" width="11.5703125" style="1"/>
  </cols>
  <sheetData>
    <row r="1" spans="1:5" ht="22.5" customHeight="1" x14ac:dyDescent="0.25">
      <c r="A1" s="36" t="s">
        <v>10</v>
      </c>
      <c r="B1" s="36"/>
      <c r="C1" s="36"/>
      <c r="D1" s="36"/>
    </row>
    <row r="2" spans="1:5" ht="18" customHeight="1" x14ac:dyDescent="0.25">
      <c r="A2" s="36" t="s">
        <v>2</v>
      </c>
      <c r="B2" s="36"/>
      <c r="C2" s="36"/>
      <c r="D2" s="36"/>
    </row>
    <row r="3" spans="1:5" ht="24" customHeight="1" x14ac:dyDescent="0.25">
      <c r="A3" s="37" t="s">
        <v>11</v>
      </c>
      <c r="B3" s="37"/>
      <c r="C3" s="37"/>
      <c r="D3" s="37"/>
    </row>
    <row r="4" spans="1:5" ht="21.75" customHeight="1" x14ac:dyDescent="0.25">
      <c r="A4" s="38" t="s">
        <v>22</v>
      </c>
      <c r="B4" s="39"/>
      <c r="C4" s="39"/>
      <c r="D4" s="40"/>
    </row>
    <row r="5" spans="1:5" ht="21.75" customHeight="1" x14ac:dyDescent="0.25">
      <c r="A5" s="4" t="s">
        <v>12</v>
      </c>
      <c r="B5" s="4" t="s">
        <v>3</v>
      </c>
      <c r="C5" s="4" t="s">
        <v>13</v>
      </c>
      <c r="D5" s="4" t="s">
        <v>4</v>
      </c>
    </row>
    <row r="6" spans="1:5" ht="18" customHeight="1" x14ac:dyDescent="0.25">
      <c r="A6" s="7" t="s">
        <v>1</v>
      </c>
      <c r="B6" s="12">
        <f>105+43+41.5+3+5+77</f>
        <v>274.5</v>
      </c>
      <c r="C6" s="12">
        <f>29+11+11+4.5+5+9</f>
        <v>69.5</v>
      </c>
      <c r="D6" s="12">
        <f>+B6+C6</f>
        <v>344</v>
      </c>
      <c r="E6" s="22"/>
    </row>
    <row r="7" spans="1:5" x14ac:dyDescent="0.25">
      <c r="A7" s="7" t="s">
        <v>15</v>
      </c>
      <c r="B7" s="12">
        <f>91.5+8.5+41+6.5+3+52</f>
        <v>202.5</v>
      </c>
      <c r="C7" s="20">
        <f>25+9+8+10+10+5</f>
        <v>67</v>
      </c>
      <c r="D7" s="12">
        <f t="shared" ref="D7:D13" si="0">+B7+C7</f>
        <v>269.5</v>
      </c>
      <c r="E7" s="22"/>
    </row>
    <row r="8" spans="1:5" x14ac:dyDescent="0.25">
      <c r="A8" s="7" t="s">
        <v>5</v>
      </c>
      <c r="B8" s="12">
        <f>133+29.5+61+8+73</f>
        <v>304.5</v>
      </c>
      <c r="C8" s="21">
        <f>31+10+19+11+7.5+5</f>
        <v>83.5</v>
      </c>
      <c r="D8" s="12">
        <f t="shared" si="0"/>
        <v>388</v>
      </c>
      <c r="E8" s="22"/>
    </row>
    <row r="9" spans="1:5" x14ac:dyDescent="0.25">
      <c r="A9" s="7" t="s">
        <v>6</v>
      </c>
      <c r="B9" s="12">
        <f>237.5+67+72.5+8+8+96.5</f>
        <v>489.5</v>
      </c>
      <c r="C9" s="21">
        <f>47+35+33+11+13+12</f>
        <v>151</v>
      </c>
      <c r="D9" s="12">
        <f t="shared" si="0"/>
        <v>640.5</v>
      </c>
      <c r="E9" s="22"/>
    </row>
    <row r="10" spans="1:5" x14ac:dyDescent="0.25">
      <c r="A10" s="7" t="s">
        <v>16</v>
      </c>
      <c r="B10" s="12">
        <f>81.5+40.5+59.5+20+21+86</f>
        <v>308.5</v>
      </c>
      <c r="C10" s="21">
        <f>18+13+9+5+6+3</f>
        <v>54</v>
      </c>
      <c r="D10" s="12">
        <f t="shared" si="0"/>
        <v>362.5</v>
      </c>
      <c r="E10" s="22"/>
    </row>
    <row r="11" spans="1:5" x14ac:dyDescent="0.25">
      <c r="A11" s="7" t="s">
        <v>17</v>
      </c>
      <c r="B11" s="12">
        <f>123.5+42.5+68+17+64</f>
        <v>315</v>
      </c>
      <c r="C11" s="21">
        <f>21+9+11+7.5+4.5+3</f>
        <v>56</v>
      </c>
      <c r="D11" s="12">
        <f t="shared" si="0"/>
        <v>371</v>
      </c>
      <c r="E11" s="22"/>
    </row>
    <row r="12" spans="1:5" x14ac:dyDescent="0.25">
      <c r="A12" s="7" t="s">
        <v>18</v>
      </c>
      <c r="B12" s="12">
        <f>32+29+19.5+4+5+23</f>
        <v>112.5</v>
      </c>
      <c r="C12" s="21">
        <f>10+12+9+9.5+9+1</f>
        <v>50.5</v>
      </c>
      <c r="D12" s="12">
        <f t="shared" si="0"/>
        <v>163</v>
      </c>
      <c r="E12" s="22"/>
    </row>
    <row r="13" spans="1:5" x14ac:dyDescent="0.25">
      <c r="A13" s="7" t="s">
        <v>7</v>
      </c>
      <c r="B13" s="23">
        <v>10</v>
      </c>
      <c r="C13" s="21">
        <v>8</v>
      </c>
      <c r="D13" s="12">
        <f t="shared" si="0"/>
        <v>18</v>
      </c>
      <c r="E13" s="22"/>
    </row>
    <row r="14" spans="1:5" x14ac:dyDescent="0.25">
      <c r="A14" s="8" t="s">
        <v>0</v>
      </c>
      <c r="B14" s="13" t="s">
        <v>8</v>
      </c>
      <c r="C14" s="11" t="s">
        <v>8</v>
      </c>
      <c r="D14" s="13" t="s">
        <v>14</v>
      </c>
      <c r="E14" s="22"/>
    </row>
    <row r="15" spans="1:5" x14ac:dyDescent="0.25">
      <c r="A15" s="8" t="s">
        <v>0</v>
      </c>
      <c r="B15" s="12">
        <f>+B6+B7+B8+B9+B10+B11+B12+B13</f>
        <v>2017</v>
      </c>
      <c r="C15" s="13">
        <f>+C6+C7+C8+C9+C10+C11+C12+C13</f>
        <v>539.5</v>
      </c>
      <c r="D15" s="13">
        <f>SUM(D6:D13)</f>
        <v>2556.5</v>
      </c>
      <c r="E15" s="22"/>
    </row>
    <row r="16" spans="1:5" x14ac:dyDescent="0.25">
      <c r="A16" s="9" t="s">
        <v>9</v>
      </c>
      <c r="B16" s="10"/>
      <c r="C16" s="10"/>
      <c r="D16" s="10"/>
      <c r="E16" s="22"/>
    </row>
    <row r="17" spans="2:4" x14ac:dyDescent="0.25">
      <c r="B17" s="2"/>
      <c r="C17" s="2"/>
      <c r="D17" s="2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zoomScale="160" zoomScaleNormal="160" workbookViewId="0">
      <selection activeCell="B10" sqref="B10"/>
    </sheetView>
  </sheetViews>
  <sheetFormatPr baseColWidth="10" defaultColWidth="11.5703125" defaultRowHeight="15" x14ac:dyDescent="0.25"/>
  <cols>
    <col min="1" max="1" width="27.42578125" style="24" customWidth="1"/>
    <col min="2" max="2" width="17.42578125" style="24" customWidth="1"/>
    <col min="3" max="3" width="16.140625" style="24" customWidth="1"/>
    <col min="4" max="4" width="16.5703125" style="24" customWidth="1"/>
    <col min="5" max="16384" width="11.5703125" style="24"/>
  </cols>
  <sheetData>
    <row r="2" spans="1:6" x14ac:dyDescent="0.25">
      <c r="A2" s="36" t="s">
        <v>10</v>
      </c>
      <c r="B2" s="36"/>
      <c r="C2" s="36"/>
      <c r="D2" s="36"/>
    </row>
    <row r="3" spans="1:6" x14ac:dyDescent="0.25">
      <c r="A3" s="36" t="s">
        <v>2</v>
      </c>
      <c r="B3" s="36"/>
      <c r="C3" s="36"/>
      <c r="D3" s="36"/>
    </row>
    <row r="4" spans="1:6" ht="15.75" x14ac:dyDescent="0.25">
      <c r="A4" s="37" t="s">
        <v>23</v>
      </c>
      <c r="B4" s="37"/>
      <c r="C4" s="37"/>
      <c r="D4" s="37"/>
    </row>
    <row r="5" spans="1:6" x14ac:dyDescent="0.25">
      <c r="A5" s="38" t="s">
        <v>24</v>
      </c>
      <c r="B5" s="39"/>
      <c r="C5" s="39"/>
      <c r="D5" s="40"/>
    </row>
    <row r="6" spans="1:6" ht="25.5" x14ac:dyDescent="0.25">
      <c r="A6" s="4" t="s">
        <v>12</v>
      </c>
      <c r="B6" s="4" t="s">
        <v>3</v>
      </c>
      <c r="C6" s="4" t="s">
        <v>13</v>
      </c>
      <c r="D6" s="4" t="s">
        <v>4</v>
      </c>
    </row>
    <row r="7" spans="1:6" x14ac:dyDescent="0.25">
      <c r="A7" s="25" t="s">
        <v>1</v>
      </c>
      <c r="B7" s="26">
        <v>310.5</v>
      </c>
      <c r="C7" s="26">
        <v>55.5</v>
      </c>
      <c r="D7" s="26">
        <f>B7+C7</f>
        <v>366</v>
      </c>
      <c r="F7" s="27"/>
    </row>
    <row r="8" spans="1:6" x14ac:dyDescent="0.25">
      <c r="A8" s="25" t="s">
        <v>15</v>
      </c>
      <c r="B8" s="26">
        <v>208.5</v>
      </c>
      <c r="C8" s="28">
        <v>57.5</v>
      </c>
      <c r="D8" s="26">
        <f t="shared" ref="D8:D14" si="0">B8+C8</f>
        <v>266</v>
      </c>
      <c r="F8" s="27"/>
    </row>
    <row r="9" spans="1:6" x14ac:dyDescent="0.25">
      <c r="A9" s="25" t="s">
        <v>5</v>
      </c>
      <c r="B9" s="26">
        <v>301.5</v>
      </c>
      <c r="C9" s="28">
        <v>55</v>
      </c>
      <c r="D9" s="26">
        <f t="shared" si="0"/>
        <v>356.5</v>
      </c>
      <c r="F9" s="27"/>
    </row>
    <row r="10" spans="1:6" x14ac:dyDescent="0.25">
      <c r="A10" s="25" t="s">
        <v>6</v>
      </c>
      <c r="B10" s="26">
        <v>722</v>
      </c>
      <c r="C10" s="28">
        <v>100</v>
      </c>
      <c r="D10" s="26">
        <f t="shared" si="0"/>
        <v>822</v>
      </c>
      <c r="F10" s="27"/>
    </row>
    <row r="11" spans="1:6" x14ac:dyDescent="0.25">
      <c r="A11" s="25" t="s">
        <v>16</v>
      </c>
      <c r="B11" s="26">
        <v>272</v>
      </c>
      <c r="C11" s="28">
        <v>62</v>
      </c>
      <c r="D11" s="26">
        <f t="shared" si="0"/>
        <v>334</v>
      </c>
      <c r="F11" s="27"/>
    </row>
    <row r="12" spans="1:6" x14ac:dyDescent="0.25">
      <c r="A12" s="25" t="s">
        <v>17</v>
      </c>
      <c r="B12" s="26">
        <v>280.5</v>
      </c>
      <c r="C12" s="28">
        <v>59</v>
      </c>
      <c r="D12" s="26">
        <f t="shared" si="0"/>
        <v>339.5</v>
      </c>
      <c r="F12" s="27"/>
    </row>
    <row r="13" spans="1:6" x14ac:dyDescent="0.25">
      <c r="A13" s="25" t="s">
        <v>18</v>
      </c>
      <c r="B13" s="26">
        <v>112.5</v>
      </c>
      <c r="C13" s="28">
        <v>26</v>
      </c>
      <c r="D13" s="26">
        <f t="shared" si="0"/>
        <v>138.5</v>
      </c>
      <c r="F13" s="27"/>
    </row>
    <row r="14" spans="1:6" x14ac:dyDescent="0.25">
      <c r="A14" s="25" t="s">
        <v>7</v>
      </c>
      <c r="B14" s="26">
        <v>7</v>
      </c>
      <c r="C14" s="28">
        <v>2</v>
      </c>
      <c r="D14" s="26">
        <f t="shared" si="0"/>
        <v>9</v>
      </c>
      <c r="F14" s="27"/>
    </row>
    <row r="15" spans="1:6" x14ac:dyDescent="0.25">
      <c r="A15" s="29" t="s">
        <v>0</v>
      </c>
      <c r="B15" s="26" t="s">
        <v>8</v>
      </c>
      <c r="C15" s="30" t="s">
        <v>8</v>
      </c>
      <c r="D15" s="26" t="s">
        <v>14</v>
      </c>
      <c r="F15" s="27"/>
    </row>
    <row r="16" spans="1:6" x14ac:dyDescent="0.25">
      <c r="A16" s="29" t="s">
        <v>0</v>
      </c>
      <c r="B16" s="26">
        <f>+B7+B8+B9+B10+B11+B12+B13+B14</f>
        <v>2214.5</v>
      </c>
      <c r="C16" s="26">
        <f>+C7+C8+C9+C10+C11+C12+C13+C14</f>
        <v>417</v>
      </c>
      <c r="D16" s="26">
        <f>SUM(D7:D14)</f>
        <v>2631.5</v>
      </c>
      <c r="F16" s="27"/>
    </row>
    <row r="17" spans="1:6" x14ac:dyDescent="0.25">
      <c r="A17" s="31" t="s">
        <v>9</v>
      </c>
      <c r="B17" s="32"/>
      <c r="C17" s="32"/>
      <c r="D17" s="32"/>
      <c r="F17" s="27"/>
    </row>
    <row r="18" spans="1:6" x14ac:dyDescent="0.25">
      <c r="C18" s="27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Guzmán Redondo</dc:creator>
  <cp:lastModifiedBy>Roxana Vargas Gamboa</cp:lastModifiedBy>
  <cp:lastPrinted>2019-05-14T14:18:25Z</cp:lastPrinted>
  <dcterms:created xsi:type="dcterms:W3CDTF">2016-05-27T20:49:32Z</dcterms:created>
  <dcterms:modified xsi:type="dcterms:W3CDTF">2020-02-25T17:18:07Z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