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Hoja2" sheetId="1" r:id="rId1"/>
    <sheet name="Hoja1" sheetId="2" r:id="rId2"/>
  </sheets>
  <definedNames/>
  <calcPr fullCalcOnLoad="1"/>
</workbook>
</file>

<file path=xl/sharedStrings.xml><?xml version="1.0" encoding="utf-8"?>
<sst xmlns="http://schemas.openxmlformats.org/spreadsheetml/2006/main" count="1115" uniqueCount="465">
  <si>
    <t>1.08.08</t>
  </si>
  <si>
    <t>MATERIALES Y SUMINISTROS</t>
  </si>
  <si>
    <t xml:space="preserve">2 .01     </t>
  </si>
  <si>
    <t>PRODUCTOS QUÍMICOS Y CONEXOS</t>
  </si>
  <si>
    <t xml:space="preserve">2.01.99 </t>
  </si>
  <si>
    <t>Otros productos químicos</t>
  </si>
  <si>
    <t xml:space="preserve">2.02      </t>
  </si>
  <si>
    <t>ALIMENTOS Y PRODUCTOS AGROPECUARIOS</t>
  </si>
  <si>
    <t xml:space="preserve">2.02.02 </t>
  </si>
  <si>
    <t>Productos agroforestales</t>
  </si>
  <si>
    <t>Alimentos y bebidas</t>
  </si>
  <si>
    <t>JUNTA ADMINISTRATIVA DEL ARCHIVO NACIONAL</t>
  </si>
  <si>
    <t>OBJETO DEL GASTO</t>
  </si>
  <si>
    <t>MONTO</t>
  </si>
  <si>
    <t>subtotal</t>
  </si>
  <si>
    <t xml:space="preserve">1.04.04 </t>
  </si>
  <si>
    <t>Servicios en ciencias económicas y sociales</t>
  </si>
  <si>
    <t xml:space="preserve">1.04.05 </t>
  </si>
  <si>
    <t>Servicios de desarrollo de sistemas informáticos</t>
  </si>
  <si>
    <t xml:space="preserve">1.04.06 </t>
  </si>
  <si>
    <t>Servicios generales</t>
  </si>
  <si>
    <t>5.01.99</t>
  </si>
  <si>
    <t xml:space="preserve">2.01.04 </t>
  </si>
  <si>
    <t>Tintas, pinturas y diluyentes</t>
  </si>
  <si>
    <t xml:space="preserve">2.04.02 </t>
  </si>
  <si>
    <t>Repuestos y accesorios</t>
  </si>
  <si>
    <t>Total</t>
  </si>
  <si>
    <t xml:space="preserve">1.03      </t>
  </si>
  <si>
    <t>SERVICIOS COMERCIALES Y FINANCIEROS</t>
  </si>
  <si>
    <t xml:space="preserve">1.03.01 </t>
  </si>
  <si>
    <t>Información</t>
  </si>
  <si>
    <t xml:space="preserve">1.03.02 </t>
  </si>
  <si>
    <t>Publicidad y propaganda</t>
  </si>
  <si>
    <t>2.02.03</t>
  </si>
  <si>
    <t xml:space="preserve">1.03.04 </t>
  </si>
  <si>
    <t>Transporte de bienes</t>
  </si>
  <si>
    <t>Servicios de transferencia electrónica de información</t>
  </si>
  <si>
    <t xml:space="preserve">1.04      </t>
  </si>
  <si>
    <t>SERVICIOS DE GESTIÓN Y APOYO</t>
  </si>
  <si>
    <t xml:space="preserve">1.04.02 </t>
  </si>
  <si>
    <t>Servicios jurídicos</t>
  </si>
  <si>
    <t>Materiales y productos metálicos</t>
  </si>
  <si>
    <t xml:space="preserve">1.07.02 </t>
  </si>
  <si>
    <t>Actividades protocolarias y sociales</t>
  </si>
  <si>
    <t xml:space="preserve">2.03.05 </t>
  </si>
  <si>
    <t>Materiales y productos de vidrio</t>
  </si>
  <si>
    <t xml:space="preserve">2.03.06 </t>
  </si>
  <si>
    <t>Materiales y productos de plástico</t>
  </si>
  <si>
    <t xml:space="preserve">1.07      </t>
  </si>
  <si>
    <t xml:space="preserve">2.03.99 </t>
  </si>
  <si>
    <t>Otros materiales y productos de uso en la construcción</t>
  </si>
  <si>
    <t xml:space="preserve">2.04      </t>
  </si>
  <si>
    <t>HERRAMIENTAS, REPUESTOS Y ACCESORIOS</t>
  </si>
  <si>
    <t xml:space="preserve">2.04.01 </t>
  </si>
  <si>
    <t>Herramientas e instrumentos</t>
  </si>
  <si>
    <t>CAPACITACIÓN Y PROTOCOLO</t>
  </si>
  <si>
    <t xml:space="preserve">1.07.01 </t>
  </si>
  <si>
    <t>Actividades de capacitación</t>
  </si>
  <si>
    <t xml:space="preserve">2.03    </t>
  </si>
  <si>
    <t>MATERIALES Y PRODUCTOS DE USO EN LA  CONSTRUCCIÓN Y MANTENIMIENTO</t>
  </si>
  <si>
    <t xml:space="preserve">2.03.01 </t>
  </si>
  <si>
    <t xml:space="preserve">1.08      </t>
  </si>
  <si>
    <t>MANTENIMIENTO Y REPARACIÓN</t>
  </si>
  <si>
    <t xml:space="preserve">1.08.01 </t>
  </si>
  <si>
    <t>Mantenimiento de edificios y locales</t>
  </si>
  <si>
    <t>DIRECCIÓN GENERAL DEL ARCHIVO NACIONAL</t>
  </si>
  <si>
    <t>MINISTERIO DE CULTURA Y JUVENTUD</t>
  </si>
  <si>
    <t>Departamento Administrativo Financiero</t>
  </si>
  <si>
    <t>- Proveeduría Institucional -</t>
  </si>
  <si>
    <t>2.99.09</t>
  </si>
  <si>
    <t>SERVICIOS</t>
  </si>
  <si>
    <t>1.04.99</t>
  </si>
  <si>
    <t>Otros servicios de gestión y apoyo</t>
  </si>
  <si>
    <t>GASTOS DE VIAJE Y DE TRANSPORTE</t>
  </si>
  <si>
    <t xml:space="preserve">2.03.02 </t>
  </si>
  <si>
    <t>Materiales y productos minerales y asfálticos</t>
  </si>
  <si>
    <t xml:space="preserve">2.03.04 </t>
  </si>
  <si>
    <t>Materiales y productos eléctricos, telefónicos y de cómputo</t>
  </si>
  <si>
    <t xml:space="preserve">1.08.04 </t>
  </si>
  <si>
    <t>Mantenimiento y reparación de maquinaria y equipo de producción</t>
  </si>
  <si>
    <t xml:space="preserve">1.08.05 </t>
  </si>
  <si>
    <t>Mantenimiento y reparación de equipo de transporte</t>
  </si>
  <si>
    <t>Mantenimiento y reparación de equipo de cómputo y sistemas de información</t>
  </si>
  <si>
    <t>1.03.07</t>
  </si>
  <si>
    <t xml:space="preserve">1.05  </t>
  </si>
  <si>
    <t>Gastos en el exterior</t>
  </si>
  <si>
    <t xml:space="preserve">2.99      </t>
  </si>
  <si>
    <t>ÚTILES, MATERIALES Y SUMINISTROS DIVERSOS</t>
  </si>
  <si>
    <t xml:space="preserve">2.99.01 </t>
  </si>
  <si>
    <t>Útiles y materiales de oficina y cómputo</t>
  </si>
  <si>
    <t xml:space="preserve">1.03.03 </t>
  </si>
  <si>
    <t>Impresión, encuadernación y otros</t>
  </si>
  <si>
    <t xml:space="preserve">1.08.06 </t>
  </si>
  <si>
    <t>Mantenimiento y reparación de equipo de comunicación</t>
  </si>
  <si>
    <t xml:space="preserve">1.08.07 </t>
  </si>
  <si>
    <t>Mantenimiento y reparación de equipo y mobiliario de oficina</t>
  </si>
  <si>
    <t/>
  </si>
  <si>
    <t xml:space="preserve">2.01.02 </t>
  </si>
  <si>
    <t>1.05.03</t>
  </si>
  <si>
    <t xml:space="preserve">2.99.02 </t>
  </si>
  <si>
    <t>Útiles y materiales médico, hospitalario y de investigación</t>
  </si>
  <si>
    <t xml:space="preserve">2.99.03 </t>
  </si>
  <si>
    <t>Productos de papel, cartón e impresos</t>
  </si>
  <si>
    <t>Maquinaria y equipo diverso</t>
  </si>
  <si>
    <t>CONSTRUCCIONES, ADICIONES Y MEJORAS</t>
  </si>
  <si>
    <t xml:space="preserve">2.99.04 </t>
  </si>
  <si>
    <t>Textiles y vestuario</t>
  </si>
  <si>
    <t xml:space="preserve">2.99.05 </t>
  </si>
  <si>
    <t>Útiles y materiales de limpieza</t>
  </si>
  <si>
    <t xml:space="preserve">2.99.06 </t>
  </si>
  <si>
    <t>Útiles y materiales de resguardo y seguridad</t>
  </si>
  <si>
    <t xml:space="preserve">2.99.07 </t>
  </si>
  <si>
    <t>Útiles y materiales de cocina y comedor</t>
  </si>
  <si>
    <t>Otros útiles, materiales y suministros</t>
  </si>
  <si>
    <t>BIENES DURADEROS</t>
  </si>
  <si>
    <t xml:space="preserve">5.01     </t>
  </si>
  <si>
    <t xml:space="preserve"> MAQUINARIA, EQUIPO Y MOBILIARIO</t>
  </si>
  <si>
    <t xml:space="preserve">5.01.02 </t>
  </si>
  <si>
    <t>Equipo de transporte</t>
  </si>
  <si>
    <t xml:space="preserve">5.01.03 </t>
  </si>
  <si>
    <t>Equipo de comunicación</t>
  </si>
  <si>
    <t>DG</t>
  </si>
  <si>
    <t>1.03.01</t>
  </si>
  <si>
    <t>Para pautar con el SINART, S.A. de acuerdo con el inciso C. artículo 19 de la Ley 8346.//</t>
  </si>
  <si>
    <t xml:space="preserve">Comunicados en prensa escrita, televisiva y radial: </t>
  </si>
  <si>
    <t>Aviso para alguna actividad programada por la Unidad de Proyección Institucional (Avisos tamaño 3 x 3) Prog 1</t>
  </si>
  <si>
    <t>Aviso sobre la presentación de la Publicaciones del AN (Aviso tamaño 3 x 3) Prog 1</t>
  </si>
  <si>
    <t>Apertura de Premios Nacionales en Archivística(Aviso tamaño 2 x 3) Prog 2</t>
  </si>
  <si>
    <t>Aviso de cierre de la institución a fin de año (Aviso tamaño 3 x 3) Prog 3</t>
  </si>
  <si>
    <t>Para la impresión de un cuadernillo con temas por definir.</t>
  </si>
  <si>
    <t>DAF</t>
  </si>
  <si>
    <t>DAH</t>
  </si>
  <si>
    <t>DAN</t>
  </si>
  <si>
    <t xml:space="preserve">Dos tiquetes aéreos </t>
  </si>
  <si>
    <t>Hospedaje conferencistas internacionales</t>
  </si>
  <si>
    <t>Catering y otros servicios</t>
  </si>
  <si>
    <t xml:space="preserve">Carpetas </t>
  </si>
  <si>
    <t>Obsequios a expositores</t>
  </si>
  <si>
    <t>Papelería y bolígrafos</t>
  </si>
  <si>
    <t>Imprevistos</t>
  </si>
  <si>
    <t>Celebración del Día Internacional de los Archivos</t>
  </si>
  <si>
    <t>Otras actividades protocolarias y sociales relacionadas con donaciones de documentos, conferencias de prensa, mesas redondas</t>
  </si>
  <si>
    <t>CON</t>
  </si>
  <si>
    <t xml:space="preserve">Mantenimiento del sistema de bombeo de agua potable </t>
  </si>
  <si>
    <t xml:space="preserve">Mantenimiento de la bomba contra incendios </t>
  </si>
  <si>
    <t xml:space="preserve">Mantenimiento de equipo de jardinería </t>
  </si>
  <si>
    <t xml:space="preserve">Mantenimiento de montacargas del Departamento de Conservación  </t>
  </si>
  <si>
    <t xml:space="preserve">Mantenimiento de elevador del núcleo central </t>
  </si>
  <si>
    <t>Servicios Generales Mantenimiento y reparación de los equipos móviles de la institución</t>
  </si>
  <si>
    <t>DSAE</t>
  </si>
  <si>
    <t>Mantenimiento de fotocopiadora</t>
  </si>
  <si>
    <t>Mantenimiento impresora láser</t>
  </si>
  <si>
    <t>Mantenimiento y reparación de otros equipos</t>
  </si>
  <si>
    <t>5.01.04</t>
  </si>
  <si>
    <t>5.01.05</t>
  </si>
  <si>
    <t>Equipo y programas de cómputo</t>
  </si>
  <si>
    <t>Costo del tiquete aéreo para asistir a evento convocado por la ALA o CIA</t>
  </si>
  <si>
    <t>Comité Institucional de Emergencias</t>
  </si>
  <si>
    <t xml:space="preserve">Compra de medicamentos </t>
  </si>
  <si>
    <t>Unidad Médica</t>
  </si>
  <si>
    <t>Compra de medicamentos varios</t>
  </si>
  <si>
    <t>Adquisición de vidrios para reponer algún vidrio quebrado en la institución</t>
  </si>
  <si>
    <t xml:space="preserve">Compra de maceteros plásticos para jardinería </t>
  </si>
  <si>
    <t xml:space="preserve">Compra de franela y paños para limpieza </t>
  </si>
  <si>
    <t>DEPTO</t>
  </si>
  <si>
    <t>FUENTE</t>
  </si>
  <si>
    <t>01</t>
  </si>
  <si>
    <t>02</t>
  </si>
  <si>
    <t>SUBP</t>
  </si>
  <si>
    <t>DESCRIPCIÓN</t>
  </si>
  <si>
    <t>DTI</t>
  </si>
  <si>
    <t>1.08.99</t>
  </si>
  <si>
    <t>Pago de 10 servicios de mantenimiento preventivo de la maquinaria de restauración, encuadernación, fotocopiadora y equipo de microfilm, así como los lentes, cámaras fotográficas y equipo de grabación.</t>
  </si>
  <si>
    <t xml:space="preserve">Compra de 10 galones de alcohol isopropílico, para las restauraciones y procesos de limpieza de documentos, contenedores y estanterías.  </t>
  </si>
  <si>
    <t>Compra de 24 cartuchos de tintas marca Epson T-22 de las impresoras del departamento</t>
  </si>
  <si>
    <t>Compra de 8 paquetes de polvo cáustico para encuadernación de documentos</t>
  </si>
  <si>
    <t>Compra de plantas para la institución</t>
  </si>
  <si>
    <t xml:space="preserve">Para adquirir alimentos no perecederos para los servicios de alimentación que brinda la Dirección General en sus actividades archivísticas, culturales y recreativas (café, té, refrescos, azúcar, crema, entre otros). </t>
  </si>
  <si>
    <t>PROGRAMA DE ADQUISICIONES 2017</t>
  </si>
  <si>
    <t>Publicación de circulares, directrices, resoluciones y otros documentos producidos en la Dirección General y Junta Administrativa, en el Diario Oficial La Gaceta</t>
  </si>
  <si>
    <t>Publicación del aviso del XXIX  Congreso y de un mensaje de felicitación a los archivitas del país en su día (Aviso tamaño 3 x 3) Prog 2</t>
  </si>
  <si>
    <t xml:space="preserve">Para la impresión del Cuadernillo de la Memoria del Congreso 2016. </t>
  </si>
  <si>
    <t xml:space="preserve">Para la impresión de la RAN 2017. </t>
  </si>
  <si>
    <t>Material promocional y de difusión del patrimonio documental</t>
  </si>
  <si>
    <t>Recursos requeridos para reforzar las publicaciones que se hacen por medio de la Imprenta Nacional</t>
  </si>
  <si>
    <t>Publicación en el diario oficial La Gaceta de la Directriz relacionada con la gestión de documentos electrónicos (meta del plan estratégico 2015-2018) y Declaratorias generales de valor científico cultural para unidades homólogas como hospitales, escuelas, entre otras</t>
  </si>
  <si>
    <t>Publicación de nombramientos en propiedad y otros documentos de Recursos Humanos, en el Diario Oficial La Gaceta</t>
  </si>
  <si>
    <t>Publicación de plan de compras y otras necesidades de contratación administrativa</t>
  </si>
  <si>
    <t>Publicación en el periódico para anunciar la exposición documental del 2017 y para contratar la empresa Red Cultura para la difusión en medio digital (presencia en redes sociales), de las actividades de difusión cultural y educativa del Archivo Nacional.</t>
  </si>
  <si>
    <t xml:space="preserve">Catálogo de la exposición documental </t>
  </si>
  <si>
    <t xml:space="preserve">800 ejemplares de calendarios para el 2017 </t>
  </si>
  <si>
    <t>Boletas de préstamo de documentos en la biblioteca y otros formularios</t>
  </si>
  <si>
    <t>Publicación Documentos del Archivo Nacional, Memoria del Mundo</t>
  </si>
  <si>
    <t>Impresión de formularios de la Sala de Consulta y etiquetas para cajas de archivo</t>
  </si>
  <si>
    <t>Recursos Humanos: Para la impresión de folletos de inducción</t>
  </si>
  <si>
    <t>Pago de la impresión de carátulas de expedientes de índices notariales</t>
  </si>
  <si>
    <t xml:space="preserve">CON </t>
  </si>
  <si>
    <t>Digitalización de 4700 tomos de protocolos notariales depositados y cancelados por los notarios</t>
  </si>
  <si>
    <t>Para proyecto de digitalización de materiales bibliográficos (Memoria de los congresos archivísticos y Boletín Archívese)</t>
  </si>
  <si>
    <t>Digitalización de fotografías, Mapas y Planos</t>
  </si>
  <si>
    <t>Pago contrato de digitalización de aproximadamente 3.000 tomos de protocolo notarial.</t>
  </si>
  <si>
    <t>Pago de servicio para la administración de correo de electrónico de la institución.</t>
  </si>
  <si>
    <t>Para la contratación de servicios jurídicos externos que permitan apoyar las decisiones de la Administración en aquellas situaciones complejas de contratación administrativa, entre otros. 50 horas profesionales.</t>
  </si>
  <si>
    <t>1.04.03</t>
  </si>
  <si>
    <t>Servicios de ingeniería</t>
  </si>
  <si>
    <t>Contratación de un servicio de evaluación diagnóstica del estado de las Tecnologías de Información  en el Archivo Nacional.</t>
  </si>
  <si>
    <t>Recursos Humanos: Estudio de Clima Organizacional</t>
  </si>
  <si>
    <t>Financiero Contable: Para la contratación de  una auditoría en Estados Financieros del año 2016 y una forense  para cumplir con lo que solicita el Ministerio de Cultura y Juventud según Circular DVMA-011-2016</t>
  </si>
  <si>
    <t>Implementar una plataforma de venta de servicios en línea
En el Plan Estratégico Institucional se definió la implementación de servicios en línea en el Archivo Nacional (Metas: 5.2, 8.3, 16.1 y 17.7) por consiguiente se requiere la implementación de una plataforma tecnológica que soporte estas metas. Entre ellos se encuentra los módulos de los bancos para pagos de servicios, y las aplicaciones requeridas para gestionar desde Internet los servicios a implementar</t>
  </si>
  <si>
    <t xml:space="preserve">Servicios Generales: Pago de los servicios de seguridad y vigilancia del edificio (I, II y III Etapas). El cálculo Incluye los reajustes de precios del I y II semestre del 2017 </t>
  </si>
  <si>
    <t xml:space="preserve">Pago del servicio de limpieza del edificio.  El cálculo incluye el reajuste de precios del I y II semestre del 2017 </t>
  </si>
  <si>
    <t xml:space="preserve">Descripción y digitación de registros de tomos de protocolos notariales del período 1911-1925 (Primera etapa) </t>
  </si>
  <si>
    <t>Digitación en base de datos de inventarios y fichas del fondo documental Relaciones Exteriores</t>
  </si>
  <si>
    <t>Contratación de cuatro  personas para el traslado de expedientes de índices, armar y desarmar estantería, por un mes, salario base de misceláneo=27500 c/u</t>
  </si>
  <si>
    <t xml:space="preserve">Revisar, coser y archivar índices notariales del período 2013-2015. Primera Etapa </t>
  </si>
  <si>
    <t>Digitación  de registros de índices notariales periodo 2010-2012 Primera Etapa</t>
  </si>
  <si>
    <t xml:space="preserve">
Depuración del cuadro de control automatizado de todas las series documentales declaras con valor científico cultural por la Comisión Nacional de Selección  y Eliminación de documentos (CNSED) de 1991 a 2013. II Etapa 
</t>
  </si>
  <si>
    <t xml:space="preserve">Contratación de servicios profesionales en Bibliotecología por un periodo de tres meses. </t>
  </si>
  <si>
    <t>Servicio de enmarcado de los afiches sobre actividades del Archivo Nacional</t>
  </si>
  <si>
    <t>Proyección Institucional: Museografía exposición documental</t>
  </si>
  <si>
    <t>Digitación de aproximadamente 275.000 registros de expedientes de índices periodo 1995-1997 (si se finaliza continuar con 2010-2012)</t>
  </si>
  <si>
    <t>Servicios Generales: Contratación de un estudio de vulnerabilidad en materia de seguridad</t>
  </si>
  <si>
    <t>Pago del contrato de fumigación de fin de año de las instalaciones del Archivo Nacional, para mantenerlas con un ambiente libre de insectos, roedores y microorganismos y el pago del servicio de afilamiento de cuchillas de las guillotinas, necesarias para  los trabajos de encuadernación de documentos y confección de contenedores</t>
  </si>
  <si>
    <t>Costo del tiquete aéreo para asistir a la reunión anual del Comité Intergubernamental del Programa ADAI</t>
  </si>
  <si>
    <t>XXIX Congreso Archivístico Nacional</t>
  </si>
  <si>
    <t>Recursos Humanos: Gastos inherentes a los siguientes cursos</t>
  </si>
  <si>
    <t>Curso Taller Aplicación de la Guía de chequeo para auditores</t>
  </si>
  <si>
    <t xml:space="preserve">Curso Taller Departamento de Conservación de documentos </t>
  </si>
  <si>
    <t xml:space="preserve">Dos cursos de Adm. Archivos Gestión  </t>
  </si>
  <si>
    <t xml:space="preserve">Taller Clasificación y confección tabla de plazos de conser. doc. </t>
  </si>
  <si>
    <t>Clasificación, Ordenación y Descripción documental</t>
  </si>
  <si>
    <t>Gestión de expedientes administrativos</t>
  </si>
  <si>
    <t>Curso Archivos Centrales</t>
  </si>
  <si>
    <t>Gestión de documentos electrónicos y digitalización</t>
  </si>
  <si>
    <t>Actividades de actualización profesional para el personal de la Dirección General</t>
  </si>
  <si>
    <t>CIPSEDI: Para miembros de la CIPSEDI y personal de la institución</t>
  </si>
  <si>
    <t>Comisión de Teletrabajo y persona de la institución</t>
  </si>
  <si>
    <t>Comisión de Salud Ocupacional y personal de la institución</t>
  </si>
  <si>
    <t>CIAD: personal, miembros de la Comisión, ayudas técnicas para funcionarios según resultados de diagnóstico 2016</t>
  </si>
  <si>
    <t>Ética: personal y miembros</t>
  </si>
  <si>
    <t xml:space="preserve">CIE: Cursos 25 miembros del Comité y Brigadas en: búsqueda y rescate (incluye rescate de personas, así como de patrimonio con valor científico cultural), prevención de emergencias,   primeros auxilios y combate de incendios. 
Curso de RCP avanzado para 2 miembros 
</t>
  </si>
  <si>
    <t>Para reforzar los conocimientos del personal del departamento</t>
  </si>
  <si>
    <t xml:space="preserve">Se requiere capacitación para coordinadores y demás personal, basadas en administración de personal, computo, entre otras </t>
  </si>
  <si>
    <t>Contratación de servicios de capacitación para el personal del departamento</t>
  </si>
  <si>
    <t xml:space="preserve">Recursos Humanos: Capacitación en temáticas afines a Recursos Humanos </t>
  </si>
  <si>
    <t xml:space="preserve">Financiero Contable: Capacitación en: 1 curso de Excel avanzado  (Prof. Contable) </t>
  </si>
  <si>
    <t xml:space="preserve">1 curso de Liquidación de Presupuesto Público (Profesional Presupuestario) </t>
  </si>
  <si>
    <t xml:space="preserve">Servicios Generales: Capacitación para el personal de la Unidad </t>
  </si>
  <si>
    <t>Se necesita para capacitar a los funcionarios del DTI en temas relacionados con Administración de proyectos, manejo efectivo del tiempo, trabajo en equipo</t>
  </si>
  <si>
    <t>Para capacitación de la auditoría interna para así  mantener y perfeccionar sus capacidades y competencias profesionales mediante  la capacitación continua</t>
  </si>
  <si>
    <t>AI</t>
  </si>
  <si>
    <t>Celebración el mes de la patria</t>
  </si>
  <si>
    <t>Presentación de las publicaciones del AN</t>
  </si>
  <si>
    <t>Inauguración exposición documental</t>
  </si>
  <si>
    <t>Servicio de almuerzo y otros para miembros de la Junta Administrativa, costo ¢65.000 * 48 sesiones</t>
  </si>
  <si>
    <t>Presentación documentos Memoria del Mundo</t>
  </si>
  <si>
    <t>Inauguración IV Etapa del edificio</t>
  </si>
  <si>
    <t>Comisión Institucional sobre Accesibilidad y Discapacidad: Remodelación de baños existentes para que sean accesibles a personas con discapacidad, en cumplimiento con la "Ley 7600 de Igualdad de Oportunidades para las Personas con Discapacidad".</t>
  </si>
  <si>
    <t xml:space="preserve">Servicios Generales: Reparaciones menores en el edificio (paredes, techos, pisos, barandas, portón eléctrico, etc.) </t>
  </si>
  <si>
    <t xml:space="preserve">Sustitución del sistema de transferencia eléctrica </t>
  </si>
  <si>
    <t>Con  base a las recomendaciones realizadas por la empresa Camacho &amp; Mora S.A producto del estudio estructural realizado, se determino realizar mantenimiento a la fisuras y deterioro del concreto en el área de la azotea del núcleo central y el puente que comunica la primera y segunda etapa del edificio</t>
  </si>
  <si>
    <t>cON</t>
  </si>
  <si>
    <t>Pago del contrato de recarga de todos los extintores institucionales.</t>
  </si>
  <si>
    <t>1.08.03</t>
  </si>
  <si>
    <t>Mantenimiento de instalaciones y otras obras</t>
  </si>
  <si>
    <t>Servicios Generales: Cambio de tubería de agua potable que conecta las bombas con el tanque de almacenamiento y cambio de tanque hidroneumático dañado</t>
  </si>
  <si>
    <t xml:space="preserve">Servicios Generales: Provisión para mantenimiento correctivo de equipos </t>
  </si>
  <si>
    <t xml:space="preserve">Mantenimiento del sistema de detección de humo </t>
  </si>
  <si>
    <t xml:space="preserve">Servicios Generales Mantenimiento y reparación de la central telefónica </t>
  </si>
  <si>
    <t>Actualización del sistema de tarificación telefónico</t>
  </si>
  <si>
    <t>Servicios Generales Mantenimiento del sistema de aires acondicionados  de la institución y  extractores</t>
  </si>
  <si>
    <t>Reubicación del aire acondicionado del centro de datos, para que no se encuentre encima de ningún "rack" o gabinete.</t>
  </si>
  <si>
    <t>Mantenimiento y reparación del equipo y mobiliario de oficina en general, (fotocopiadoras, máquinas de escribir, escritorios, sillas)</t>
  </si>
  <si>
    <t>Contrato de mantenimiento preventivo y correctivo para fotocopiadora</t>
  </si>
  <si>
    <t>Mantenimiento a la fotocopiadora dos veces por año</t>
  </si>
  <si>
    <t>Contratación de servicios de mantenimiento de la fotocopiadora Kyosera</t>
  </si>
  <si>
    <t>Para el mantenimiento del equipo de oficina que tiene la auditoría interna</t>
  </si>
  <si>
    <t>Mantenimiento 2 impresoras láser, 2 veces por año</t>
  </si>
  <si>
    <t>Mantenimiento de equipo de impresora y escáner.</t>
  </si>
  <si>
    <t>1 scanner reproductor de microfichas, dos veces por año</t>
  </si>
  <si>
    <t>Mantenimiento de escáneres Los escáneres que apoyan el proceso de digitalización que se realiza en la institución, requieren un mantenimiento preventivo, para mantener su correcto funcionamiento</t>
  </si>
  <si>
    <t>Mantenimiento sitio web institucional Para el presente año 2016 se tiene programado el diseño e implementación de un nuevo sitio web institucional. Como todo proyecto informático, se requiere establecer un mantenimiento y soporte. En el caso del sitio web, lo anterior correspondería a la realización de mejoras que surgen a través del tiempo, inclusión de nuevos elementos, entre otros. Además, por otro lado, se requiere mantener actualizada la licencia de actualización de la plataforma tecnológica que soporte al sitio web</t>
  </si>
  <si>
    <t>Mantenimiento centro de datos 1. Mantenimiento del sistema de control de acceso del centro de datos 2. Mantenimiento de las dos UPS (centro de datos y cuarto de telecomunicaciones del DAN) que requieren ser revisados al menos una vez al año para verificar el estado de sus componentes (baterías y de los dispositivos de control electrónico)</t>
  </si>
  <si>
    <t>Mantenimiento de servidores 1) Los servidores institucionales están constituidos por 2 equipos físicos y 25 servidores de forma virtual. Los físicos son dispositivos de alta redundancia y disponibilidad que tienen una garantía y soporte por un período de 36 meses en el momento de su instalación. Para el próximo año, los servidores físicos cumplen su vigencia de garantía y soporte por lo que se requiere renovar las garantías y soporte por parte del fabricante. La garantía de equipo es requerida cuando este sufre un desperfecto y la empresa fabricante inmediatamente atiende el incidente y son responsables de hacer el cambio respectivo de repuestos de ser necesario. En caso contrario, el Archivo Nacional asumiría el costo y el tiempo en que dure la reparación del dispositivo. 2) Por otra parte, los 25 servidores virtuales están implementados en un software especial de virtualización conocido como VMware y que se encarga de administrarlos. Dicho software requiere de actualizaciones (versiones y parches) y soporte anual para garantizar su buen funcionamiento, especialmente aspectos de seguridad. Además, VMWare requiere el pago anual de su licencia de uso</t>
  </si>
  <si>
    <t>Mantenimiento plataforma de almacenamiento de alto desempeño La plataforma de almacenamiento de alto desempeño está compuesta por tres equipos (HP P2000, HP 3PAR y WDSentinel). Se requiere actualizar las garantías y los contratos de mantenimiento de cada equipo</t>
  </si>
  <si>
    <t xml:space="preserve">Mantenimiento de telecomunicaciones (Switches, gabinetes y otros)
Corresponde a la extensión de garantía de los switches (16) y servicios de mantenimiento y soporte para su configuración. Los switches de comunicación se encargan de conectar los equipos en la red institucional. Son equipos de alto demanda que requieren un mantenimiento y soporte para evitar fallas. Cada dispositivo es adquirido con 36 meses de garantía y mantenimiento del fabricante, eso significa que, si el dispositivo fallara, el fabricante inmediatamente enviaría un técnico especializado y cambiaría la pieza dañada o el cambio del dispositivo. El monto se está incrementando respecto a lo presupuestado en el 2016, ya que para el próximo año se vencerán las garantías de 10 switches adicionales
</t>
  </si>
  <si>
    <t>Mantenimiento de seguridad perimetral de la red y acceso a Internet, el dispositivo adquirido para la seguridad perimetral de la red permite mantener la segura de la información y dispositivos de la institución, frente a un posible ataque de personas laciosas en dañar tanto datos como dispositivos. Dicho dispositivo cuenta con un software de administración segura y requiere una constante actualización. Actualmente se requiere de actualización de la licencia para un mejor funcionamiento y administración de seguridad del dispositivo</t>
  </si>
  <si>
    <t xml:space="preserve">Mantenimiento sistema BOS, contratación de horas de servicio para el mantenimiento del sistema BOS en sus módulos financiero y recursos humanos </t>
  </si>
  <si>
    <t xml:space="preserve">Mantenimiento del dispositivo de respaldos </t>
  </si>
  <si>
    <t xml:space="preserve">Mantenimiento de antivirus  </t>
  </si>
  <si>
    <t>Pago anual del licenciamiento Adobe Ilustrator y Adobe Premiere</t>
  </si>
  <si>
    <t>Mantenimiento PCs e impresoras</t>
  </si>
  <si>
    <t>Mantenimiento preventivo y correctivo de las impresoras de la Dirección General y Junta Administrativa</t>
  </si>
  <si>
    <t>Contrato de mantenimiento preventivo y correctivo para impresoras</t>
  </si>
  <si>
    <t>Mantenimiento para sistema de control de filas</t>
  </si>
  <si>
    <t xml:space="preserve">Contratación de servicios de mantenimiento de las impresoras Kyosera y Xerox </t>
  </si>
  <si>
    <t xml:space="preserve">Renovación cableado estructurado (10 puntos nuevos y 30 puntos renovados) </t>
  </si>
  <si>
    <t>Mantenimiento sistema BOS Contratación de horas de servicio para el mantenimiento del sistema BOS en sus módulos financiero y recursos humanos</t>
  </si>
  <si>
    <t>Mantenimiento de telecomunicaciones (Switches, gabinetes y otros)</t>
  </si>
  <si>
    <t>Para el mantenimiento de impresoras y equipo de computo</t>
  </si>
  <si>
    <t>Recursos Humanos: equipo audiovisual de capacitación</t>
  </si>
  <si>
    <t>Para el pago de mantenimiento preventivo de equipo específico de la auditoría</t>
  </si>
  <si>
    <t>Compra de 15 tóner para impresora laser utilizadas en el área de microfilm y reproducciones (¢45.000 c/u)</t>
  </si>
  <si>
    <t>Compra tinta para sellos</t>
  </si>
  <si>
    <t>Para la compra de toner para impresoras, fotocopiadoras y sellos</t>
  </si>
  <si>
    <t>Tóner para impresoras y multifuncional</t>
  </si>
  <si>
    <t>Compra de tinta para 2 impresoras de inyección de tinta cartuchos de color negro, amarillo, celeste y rosado, 2 cartuchos para cada impresora 16 cartuchos (¢10.000 c/u)</t>
  </si>
  <si>
    <t xml:space="preserve">3 tóner para impresora láser utilizada en el departamento para impresión de informes, cartas, reportes, denuncias y otros (¢45000 c/u) </t>
  </si>
  <si>
    <t xml:space="preserve">4 Revelador para fax (¢17.000 c/u) </t>
  </si>
  <si>
    <t>Compra de 60 cartuchos de tinta para Epson C110 (15 unidades de cada color cian, magenta, y amarillo y 20 unidades de color negro</t>
  </si>
  <si>
    <t>10 Tóner original para fotocopiadora laser kyocera TASKalfa 221</t>
  </si>
  <si>
    <t>10 Tóner original para la impresora láser kyocera TK-362</t>
  </si>
  <si>
    <t>45 cartuchos de tinta para impresora Epson TX-620 (8 unidades de cada color cian, magenta, y amarillo y 12 unidades de color negro</t>
  </si>
  <si>
    <t>Servicios Generales: Adquisición de pinturas y otros productos complementarios para trabajos de mantenimiento del edificio</t>
  </si>
  <si>
    <t xml:space="preserve">Financiero Contable: Compra de 6 goteros de Tinta para sellos </t>
  </si>
  <si>
    <t xml:space="preserve">Tóner y tintas para las impresoras (Kónica TN 217, Brother TN 650, Kyocera TK 332, Kyocera TK 362 y Xerox 3225) para las diferentes unidades del departamentos </t>
  </si>
  <si>
    <t>3/4 de galón de pintura acrílica para montaje de exposiciones</t>
  </si>
  <si>
    <t>3 cilindros de tinta para impresora láser</t>
  </si>
  <si>
    <t>2 botellitas de tinta para almohadilla color azul cada una, para la gestión de documentos del departamento</t>
  </si>
  <si>
    <t>Tóner impresora para el departamento</t>
  </si>
  <si>
    <t>Se requiere la compra de juegos de cartuchos de tinta de impresora para las impresiones de informes y documentos de la auditoría</t>
  </si>
  <si>
    <t>Compra de 15 galones de ácido revelador Prostar y 15 galones de ácido fijador Prostar para los procesos de revelado de película de microfilm</t>
  </si>
  <si>
    <t>CIE: Compra 20 litros  de oxígeno de  para soporte ventilatorio</t>
  </si>
  <si>
    <t>Consultorio Médico: 40,000 para compra de esterilizador en liquido</t>
  </si>
  <si>
    <t>Servicios Generales: Compra de productos para jardinería en la institución</t>
  </si>
  <si>
    <t>Compra de 2 kilos de carboximetilcelulosa, 2 galones de tolueno, 10 frascos de insecticida spray, 6 frascos de insecticida y bactericida timsen, 2 galones de cloroformo y 6 tarros de hidróxido de calcio</t>
  </si>
  <si>
    <t>Compra de Refrigerios, crema, café, azúcar y te para las sesiones programadas de la Comisión Nacional de Selección y Eliminación de Documentos (CNSED);  y otras comisiones a cargo del departamento</t>
  </si>
  <si>
    <t>Servicios Generales:   varillas deformadas 3/8",  varillas lisas de 1/4",  platinas   y angulares para reparaciones menores y mantenimiento de edificios</t>
  </si>
  <si>
    <t>Servicios Generales Adquisición de sacos de cemento , concremix, pegamix y bondex para reparación aceras,  fragua,   materiales necesarios en el mantenimiento preventivo y correctivo de la institución</t>
  </si>
  <si>
    <t>2.03.03</t>
  </si>
  <si>
    <t>Madera y sus derivados</t>
  </si>
  <si>
    <t>Para compra de madera necesaria para la instalación del pasito institucional y atender otras necesidades menores</t>
  </si>
  <si>
    <t>Servicios Generales Adquisición de reglas de madera, materiales necesarios en el mantenimiento preventivo y correctivo de la institución</t>
  </si>
  <si>
    <t>Compra de cables de red categoría 6 para centro de datos y equipos de cómputo institucionales</t>
  </si>
  <si>
    <t>Compra de accesorios eléctricos, luces decorativas y extensiones para la decoración navideña y otras necesidades institucionales, entre ellas el montaje de la exposición documental</t>
  </si>
  <si>
    <t>Adquisición de 10 bombillos para los calentadores de papel, necesarios para evitar que la humedad "pegue" el papel en la impresora y fotocopiadora (¢1000 c/u)</t>
  </si>
  <si>
    <t>Servicios Generales Compra de luminarias ahorrativas de acuerdo al Plan de Eficiencia Energética</t>
  </si>
  <si>
    <t xml:space="preserve">Adquisición de cables eléctricos y telefónicos, tomacorrientes, uniones, breakers, y otros materiales requeridos en el mantenimiento del sistema eléctrico y telefónico de la institución  y memorias para computadoras </t>
  </si>
  <si>
    <t>Compra de accesorios de PVC para reparación de tuberías y accesorios para reparación de lavatorios y servicios sanitarios</t>
  </si>
  <si>
    <t>Adquisición de servicios sanitarios, fluxómetros y otros materiales necesarios en el mantenimiento preventivo, correctivo y reducir el desperdicio de agua, así como los cartuchos de repuesto de los mingitorios secos</t>
  </si>
  <si>
    <t>Comisión Institucional de Emergencias: Un juego de tubos para el laringoscopio</t>
  </si>
  <si>
    <t>Compra de espéculos para la unidad de servicios médicos y de pinzas médicas</t>
  </si>
  <si>
    <t>Adquisición de herramientas para el mantenimiento preventivo y correctivo de la institución: sierra circular de mano, metabo de 4", caja de herramientas portátil , rodillos, brochas</t>
  </si>
  <si>
    <t>Compra de 2 plegaderas FBPLF8 para las áreas de restauración y encuadernación para doblamiento y estiramiento de documentos</t>
  </si>
  <si>
    <t>2 espátulas eléctricas para pegar papel de restauración a los documentos FB57038, así como 1 caja con cuchillas para bisturís</t>
  </si>
  <si>
    <t>20 agujas para coser documentos; 6 brochas para restauración,  6 pinceles para restauración  3 repuestos para cuchilla cutter y  24 brocas para perforar documentos y 1 termohigrómetro digital para medir la humedad relativa y la temperatura en depósitos</t>
  </si>
  <si>
    <t>Repuestos en general para los equipos y electrodomésticos con que cuentan las unidades de la Dirección General y la Junta Administrativa (unidades de tambor de imagen para impresoras, unidades de fusión para fotocopiadoras, entre otros)</t>
  </si>
  <si>
    <t xml:space="preserve">Repuestos para impresora láser y multifuncional </t>
  </si>
  <si>
    <t xml:space="preserve">Compra de repuestos necesarios para las impresoras láser (2) y los visores de microfichas (5) </t>
  </si>
  <si>
    <t>Compra de repuestos necesarios para la impresora láser y la fotocopiadora</t>
  </si>
  <si>
    <t>Compra de 4 cajas de prefiltros para partículas de polvo 3M de 10 unidades cada uno, para el uso de los respiradores de los funcionarios del DSAE</t>
  </si>
  <si>
    <t>Tambor para Impresora Láser Kyocera TK 362 y fotocopiadora Kyosera</t>
  </si>
  <si>
    <t>Adquisición de baterías, repuestos varios para equipos móviles y fijos</t>
  </si>
  <si>
    <t>Compra de repuestos para impresoras y fotocopiadora del Departamento Administrativo financiero</t>
  </si>
  <si>
    <t>Compra de repuestos de emergencia para todos los equipos y maquinaria del departamento, entre ellos, microfilmadoras, visores, insertadores, duplicadores, reveladoras, cámaras fotográficas, refiladoras, etc.</t>
  </si>
  <si>
    <t xml:space="preserve">20 cajas clips plásticos, 20 almohadillas para sellos, 20 humedecedores de dedos, 25 cajas de grapas estándar, 3 sellos numeradores para la recepción de tomos, 5 cajas de pilot permanente para la rotulación de los tomos depositados, 10 sellos </t>
  </si>
  <si>
    <t>20 galones de pegamento cola blanca para la encuadernación de tomos de protocolo notarial</t>
  </si>
  <si>
    <t>Compra de cintas de respaldo</t>
  </si>
  <si>
    <t>Adquisición de materiales para la oficina: almohadillas para sellos, borradores de goma, cintas  y etiquetas adhesivas, cajas de clips de varios tamaños, correctores líquidos, cajas de prensas fastener, foliador automático, gomas líquidas, grapadoras metálicas, humedecedores de dedos, bolígrafos negros y azules, resaltadores, sacas grapas, separados metálicos de libros, plástico adhesivo, entre otros</t>
  </si>
  <si>
    <t xml:space="preserve">Álbum Print File ARC-S para hojas de archivo serie S; Fundas Print File para archivo de dos fotos de 8x10”, de 25 hojas; Fundas Print File para archivo de seis fotos de 4x6”, de 25 hojas; Fundas Print File para archivo de siete tiras de cinco cuadros de película de 35 mm, de 100 hojas </t>
  </si>
  <si>
    <t>Lápices de grafito, mina color negro, en caja de 12 unidades; lápices de dibujo 6B; lapiceros en caja de 12 unidades; grapas 26/6 pulgadas, caja de 5000 unidades; marcadores permanentes punta fina OPH-CD 421-F para fotografías; plumas blancas para rotular contactos; clips de colores, caja de 100 unidades; cajas de CD o DVD para las órdenes digitales; tinta negra para almohadilla; correctores de lapicero; goma líquida blanca; almohadillas para sellos; ligas de hule N°32; Sacagrapas o desengrapador metálico con agarradera plástica; plástico adhesivo; borradores de goma; tijeras grandes 17 cm de mango plástico; goma en barra Pritt de 42 gramos; pegamento base agua para encuadernación 525, sellos</t>
  </si>
  <si>
    <t xml:space="preserve">6 Cajas de lapiceros negros, 6 cajas de lapiceros azules,10 cajas de lápices, 15 cintas para empaque, 24 cintas para reloj marcador, 6 paquetes de Post It, cajas de pilot para pizarra, 5 cajas de grapas, 3 perforadoras industriales, 4 cajas de pilot permanente, 6 cajas de clip plásticos (pequeños y grandes), 2 cajas de resaltadores fosforescentes, 15 cuadernos de 100 hojas, para controles </t>
  </si>
  <si>
    <t>Compra de útiles y materiales de oficina y cómputo varios</t>
  </si>
  <si>
    <t xml:space="preserve">Cinta de impresora modelo 505300-003, rendimiento 500 impresiones </t>
  </si>
  <si>
    <t>Carpeta plástica con subdivisiones para para guardar timbres, 2 cintas para impresora EPSON FX-890, 10 cintas impresoras para impresora de punto de venta, 2 cajas de lapiceros, 3 cajas de lápices, 6 borradores, 5 gomeros, 10 rollos cinta adhesiva transparente, 3 cajas de prensas plásticas para fólder, 10 cintas impresoras para sumadora</t>
  </si>
  <si>
    <t>Compra de 50 discos compactos DVD  y 50 discos compactos corrientes, 6 borradores de goma blanca;  2 cajas con carruchas de cinta adhesiva transparente; 6 carruchas de cinta masking de 1 pulgada; 6 carruchas de cinta masking de 2 pulgadas; 4 cajas de clips de colores; 1 caja con prensas plásticas; 2 cajas con grapas N° 26-6 con 5.000 grapas;  24 bolígrafos color azul;  24 bolígrafos color negro; 24 lápices mina negra; 30 marcadores permanentes</t>
  </si>
  <si>
    <t>Suministros de oficina y de computo</t>
  </si>
  <si>
    <t>1 caja de lápices, 1 corrector de papel líquido, 2 paquetes fundas para fotografías de 4x6(1) y 8x6 (1), 1 paquetes de fundas para negativos,  3 álbumes de fotografía, 3 cajas de lápices, 6 borradores  5 gomeros, 10 masking tape de 1,5 cm ancho, 3 cintas Epson FX 2190 , fasteners plásticos, 6 cajas de lapiceros, 6 cajas de lápices ¢6,900, 1 perforadora dos huecos, 1 sacagrapas, 30 resaltadores fosforescentes, 2 numeradores automáticos, 12 marcadores de pizarra (negro, azul, rojo), 50 cajas de clips de colores, 20 paquetes de post it, 5 etiquetas para expedientes, 4 humedecedores de dedos, 10 marcadores permanentes azul y negro, 5 plantillas para mouse, 5 tijeras, 4 grapadoras metálicas</t>
  </si>
  <si>
    <t>Compra de materiales de oficina como lápices, grapadoras, cinta adhesiva, marcadores permanentes, resaltadores de colores, papeleras, llave maya de 8GB, clips estándar y mariposa, bolígrafos, borradores</t>
  </si>
  <si>
    <t xml:space="preserve">20 Cajas de 100 unidades de curitas rectangulares, torundas de gasa, 1 bolsa de 200 unidades, campos estériles desechables fenestrados, adquisición de 8, Guantes no estériles talla M sin talcos 4 cajas, transpore 20 rollos de 2", 3 torniquetes, mascarillas para RCP compra de 10 unidades, tiras reactivas para glucómetro, 3 cuellos ortopédicos, 3 inmovilizadores, 3 cinturón araña </t>
  </si>
  <si>
    <t xml:space="preserve">Cajas de guantes de vinil y cajas con mascarillas desechables </t>
  </si>
  <si>
    <t>16 cajas de guantes de látex sin polvo tamaño mediano, 12 cajas de guantes de látex tamaño grande, 12 cajas de guantes de látex  tamaño pequeñas</t>
  </si>
  <si>
    <t xml:space="preserve">15 cajas de mascarillas desechables </t>
  </si>
  <si>
    <t>Compra de 10 férulas para muñeca, 10 férulas tipo araña para dedos, espéculos y kit para citología vaginal, apósitos de algodón, hidrocálida, y gaza, guantes y otros equipos</t>
  </si>
  <si>
    <t>15 resmas de papel carta, 65 resmas de papel oficio, 25 archivadores de cartón para, 18 rollos de papel térmico, recibo definitivo de tomos de protocolo, recepción de constancias, comprobantes de solicitud de constancias,  comprobantes de pago de fotocopias de documentos  microfilmadas y digitalizadas, recibo de restauraciones de folios, listas de remisión de tomos a GSI y Conservación</t>
  </si>
  <si>
    <t>25 paquetes de servilletas y 2 paquetes de filtros para percolador</t>
  </si>
  <si>
    <t>Compra de 40 resmas de papel ledger de 250 pliegos  y 20 de cartón calibre 80</t>
  </si>
  <si>
    <t>1 caja de papel de seguridad, resmas de papel bond carta y oficio, papel continuo, pliegos de cartulina fina y de diferentes colores, papel térmico para fax, sobres manila varios tamaños, ampos archivadores, block de notas adhesivas, toallas de cocina, servilletas, carpetas colgantes, cuadernos, entre otros.</t>
  </si>
  <si>
    <t>Suscripción anual a los periódicos La Nación, La República</t>
  </si>
  <si>
    <t>Compra libros para Biblioteca</t>
  </si>
  <si>
    <t>CSO Compra de cartulina</t>
  </si>
  <si>
    <t>Papel bond tamaño carta, 8.5" x 11", 20 libras, resmas de 500 unidades, papel bond tamaño oficio, 8.5" x 13", 20 libras, resmas de 500 unidades, papel carbón tamaño carta, caja de 100 unidades, sobres manila N°10 (tamaño carta), sobres manila N°13 (tamaño oficio), quita y pon amarillo 3" x 3", quita y pon amarillo 1.5" x 2", sobres blancos con el membrete del Archivo Nacional, cartulina bristol de 180 gramos, 30.5 x 25 y 1/2 pulgadas, color blanco, resma de 100 pliegos, sobre manila N°15, 12x15, extra oficio, cinta Letratag papel, tamaño 1/2", color blanco, rendimiento 400 cms, línea de cinta, Dymo, compatible Letratag 91306/ 12/ 91344/ 46/ 48/ 11944/ 11946, carpetas colgantes tamaño oficio, carpeta manila tamaño carta, carpeta manila tamaño oficio, cartulina bristol de colores surtidos, paquete de 50 unidades</t>
  </si>
  <si>
    <t>15 resmas de papel carta para informes, denuncias al Juzgado Notarial, estudios, cartas y otros, 20 resmas de papel oficio para estudios judiciales y denuncias, 20 archivadores de cartón para guardar notas de referencias o corrección de escrituras, notificaciones, procedimientos y otros, 1000 sobres membretados para el envío de documentos notariales, resmas de papel de seguridad para testimonios, 60 rollos de papel para impresión de boletas testigo de las áreas de atención y microfilm, 20 cajas de cartón para la ordenación de microfichas originales, 8 paquetes de sobres manila, 2 rollos papel Kraft, formularios: irregularidades detectadas en tomo, tomo depositado por cese</t>
  </si>
  <si>
    <t>Compra de útiles y materiales de oficina como: bolsa de ligas N.º 12 100 gr, borrador goma blanca para lápiz, borrador pizarra acrílica, cejillas plásticas, cinta adhesiva transparente mágica, clip de colores, clip mariposa N.º 2, corrector líquido, disco compacto CD x10, Disco DVD blanco x10, etiquetas para expedientes 150 uds, goma líquida 250g, grapas 23/23(cajas 1000), grapas N10 23/10 10mm, humedecedor dedos en gel, lapicero azul, lapicero negro, lápiz x 12, lápiz B6 negro, marcador permanente azul x10, marcador permanente negro x10, marcador pizarra azul x12, marcador pizarra negro x12, marcador pizarra rojo x12, marcador punta fina negro x12, numerador automático, reglas plásticas 30 cm, resaltador, tijera metálica</t>
  </si>
  <si>
    <t>Cuatro cajas de rollos de papel para impresora de punto de venta, 10 cintas de papel para sumadora, 1 caja de papel continuo tamaño carta, 4 archivadores de cartón tamaño carta, 5 archivadores de cartón media carta   4 cajas de folders tamaño carta, 2 cajas de carpetas colgantes tamaño carta blocks rayados, 15 agendas, 10 planificadores, 300 resmas de papel carta y 20 resmas de papel oficio</t>
  </si>
  <si>
    <t xml:space="preserve">Papel higiénico tamaño jumbo para dispensador de papel </t>
  </si>
  <si>
    <t>Compra de 15 resmas de cartulina manila, 3 de dúplex; 25 de bristol, 1 resma de  periódico, 3 carruchas  papel engomado; 80 metros  papel de encuadernación; 75 pliegos de papeles kimberly de colores y gramaje a escoger para exposiciones  y encuadernaciones; 1 cilindro  papel tisú TENGUCHO MA-51034, 21x31 pulgadas; 12 cilindros de papel japonés HANDMADE SEKISHU FB-JTPSN, 51037, 24x39 pulgadas, 3 cilindros de papel archibond FB-R12216412 para los trabajos de  restauración; 2 resmas cartón 40; 3 resmas cartón 100;  8 blocks quita y pon medianos; 6 blocks  papel rayado común; 2 cajas  carpetas manila tamaño oficio, 2 carruchas de cinta color oro para encuadernación y 2 cajas carpetas colgantes oficio</t>
  </si>
  <si>
    <t>Resma de papel para el departamento</t>
  </si>
  <si>
    <t>Folders tamaño oficio, carpetas colgantes  y papel</t>
  </si>
  <si>
    <t>Compra de 200 metros de tela army olivo para la encuadernación de tomos de protocolo notarial</t>
  </si>
  <si>
    <t>Compra de tela para bandera para la decoración en el mes de la Patria</t>
  </si>
  <si>
    <t xml:space="preserve">Compra de gabachas </t>
  </si>
  <si>
    <t>12 Gabachas para funcionarios</t>
  </si>
  <si>
    <t>16 gabachas de telas para los funcionarios del DSAE</t>
  </si>
  <si>
    <t>Tela para manteles</t>
  </si>
  <si>
    <t xml:space="preserve">Adquisición de uniformes para oficiales de seguridad (3 pantalones, 4 camisas, por año), dos gabachas, camisas y pantalones para 5 funcionarios (2 funcionarios  jardineros, 1 de mantenimiento, 1 de limpieza) </t>
  </si>
  <si>
    <t>Confección de 12 gabachas para los trabajos del departamento</t>
  </si>
  <si>
    <t>Adquisición de materiales de limpieza para la cocina de la DG y JAAN</t>
  </si>
  <si>
    <t xml:space="preserve">Compra de bolsas para basura grandes y de jardín, jabón líquido para manos, desinfectante, pledge, escobas, mechas, jabón lavaplatos, jabón en polvo (artículos para toda la institución)   </t>
  </si>
  <si>
    <t>Compra de 6 galones de detergente líquido neutro, para los procesos de restauración de documentos</t>
  </si>
  <si>
    <t xml:space="preserve">Compra e instalación de señales de emergencia (incluyendo foto luminiscentes) para los edificios </t>
  </si>
  <si>
    <t>CIAD: Rótulos y señalizaciones</t>
  </si>
  <si>
    <t>CSO: Rótulos y señalizaciones</t>
  </si>
  <si>
    <t>Máscaras respiradores</t>
  </si>
  <si>
    <t>Guantes, mangas, anteojos, chaqueta para motociclista, zapatos de motociclista</t>
  </si>
  <si>
    <t>Compra y reposición de algunos utensilios en la cocina de la DG y JAAN</t>
  </si>
  <si>
    <t xml:space="preserve">Vajilla desechable (1500 vasos, 500 platos, 200 removedores, 1500 cucharas, tenedores y cuchillos)  </t>
  </si>
  <si>
    <t>10 paquetes de platos plásticos desechables N°7, de 25 unidades cada uno, 10 paquetes de vasos plásticos desechables N° 7 de 25 unidades cada uno, 12 paquetes de cucharas plásticas desechables de 25 unidades cada uno, 12 paquetes de tenedores plásticos desechables de 25 unidades de cada uno, 1 paquete de 200 removedores para café</t>
  </si>
  <si>
    <t xml:space="preserve">1000 vasos, 350 platos, 350 removedores, 1000 cucharas, tenedores y cuchillos plásticos </t>
  </si>
  <si>
    <t>Placas para el reconocimiento de los ganadores a los premios archivísticos en el 2017</t>
  </si>
  <si>
    <t>Baterías para radios comunicación y baterías para teléfonos inalámbricos</t>
  </si>
  <si>
    <t>100 carné t y 200 porta carné para funcionarios nuevos</t>
  </si>
  <si>
    <t>Gafetes para visitantes con su  correspondiente porta gafete y cordón</t>
  </si>
  <si>
    <t>Baterías (pilas) para focos de oficiales de seguridad, detector de metales, relojes, control de portón eléctrico</t>
  </si>
  <si>
    <t>Compra de otros suministros para la auditoría</t>
  </si>
  <si>
    <t>Compra de 2 carretillas metálicas para Archivo Intermedio</t>
  </si>
  <si>
    <t>Dos unidades de teléfonos</t>
  </si>
  <si>
    <t>Cámara de seguridad del centro de datos</t>
  </si>
  <si>
    <t>Compra de dos radio comunicadores</t>
  </si>
  <si>
    <t xml:space="preserve">Dos teléfonos para el Archivo Intermedio </t>
  </si>
  <si>
    <t>2 teléfonos de escritorio</t>
  </si>
  <si>
    <t>Tres sillas ergonómicas</t>
  </si>
  <si>
    <t>Estantería para la Biblioteca</t>
  </si>
  <si>
    <t>2 relojes marcadores para la recepción de índices</t>
  </si>
  <si>
    <t>2 sillas secretariales</t>
  </si>
  <si>
    <t>4 abanicos de pie para el área de trabajo del DSAE (rectoría y archivo intermedio)</t>
  </si>
  <si>
    <t>Equipo y mobiliario de oficina</t>
  </si>
  <si>
    <t>Compra de  silla ergonómicas para Proveeduría</t>
  </si>
  <si>
    <t>Mueble metálico de seguridad para la custodia de documentos que se cosen y encuadernan en el Área de Encuadernación</t>
  </si>
  <si>
    <t>Silla ergonómica, una sumadora, trituradora de papel y un mueble modular</t>
  </si>
  <si>
    <t>Impresora laser (color blanco y negro) de alto volumen-industrial para el área de microfilm y digitalización</t>
  </si>
  <si>
    <t xml:space="preserve">Dispositivos de almacenamiento de alto desempeño </t>
  </si>
  <si>
    <t>Incremento capacidad de los servidores actuales</t>
  </si>
  <si>
    <t xml:space="preserve">UDPs (regletas monitoreadas)  </t>
  </si>
  <si>
    <t xml:space="preserve">Switches 12 puertos 1  </t>
  </si>
  <si>
    <t>Switches 24 puertos 2</t>
  </si>
  <si>
    <t xml:space="preserve">Patch panels 4  </t>
  </si>
  <si>
    <t xml:space="preserve">Organizadores de cables 4  </t>
  </si>
  <si>
    <t xml:space="preserve">Accesorios varios    </t>
  </si>
  <si>
    <t xml:space="preserve">Compra instalación de un servidor y una serie de accesorios requeridos para que este nuevo servidor quede trabajando en conjunto a los dos existentes en un modelo de alta disponibilidad </t>
  </si>
  <si>
    <t xml:space="preserve">Escáner para el departamento </t>
  </si>
  <si>
    <t>Herramienta especializada  en la automatización de la gestión de la Auditoría Interna, para el ejercicio de las diferentes labores que se realizan en sus etapas de planificación, control, supervisión, papeles de trabajo, seguimiento a las recomendaciones a informes emitidos</t>
  </si>
  <si>
    <t>5.01.06</t>
  </si>
  <si>
    <t>Equipo sanitario, de laboratorio e investigación</t>
  </si>
  <si>
    <t xml:space="preserve">2 botiquín médico equipados </t>
  </si>
  <si>
    <t>4 Férula rígida (camilla)</t>
  </si>
  <si>
    <t xml:space="preserve">5 deshumidificadores </t>
  </si>
  <si>
    <t>Instalaciones</t>
  </si>
  <si>
    <t>5.02.07</t>
  </si>
  <si>
    <t xml:space="preserve">Reorganización equipos dentro de los racks </t>
  </si>
  <si>
    <t>Cambios toma corrientes de seguridad y revisión cableado eléctrico</t>
  </si>
  <si>
    <t>Compra e instalación de dos gabinetes para servidores y dispositivos de  almacenamiento de alto desempeño en el centro de datos</t>
  </si>
  <si>
    <t>BIENES DURADEROS DIVERSOS</t>
  </si>
  <si>
    <t>Piezas y obras de colección</t>
  </si>
  <si>
    <t>Obras de arte correspondientes a la construcción de la IV Etapa del Edificio, en cumplimiento con el articulo 7 de la Ley de Estímulo a las Bellas Artes Costarricenses Nº6750 y los articulos 1 y 12 del  Decretos Nº 29479-C.</t>
  </si>
  <si>
    <t>Productos farmacéuticos y medicinales</t>
  </si>
  <si>
    <t xml:space="preserve">Mantenimiento de 5 visores </t>
  </si>
  <si>
    <t xml:space="preserve">Foliadores para expedientes </t>
  </si>
  <si>
    <t>14 radios de comunicaciones</t>
  </si>
  <si>
    <t>1.02</t>
  </si>
  <si>
    <t>SERVICIOS BÁSICOS</t>
  </si>
  <si>
    <t>Otros servicios básicos</t>
  </si>
  <si>
    <t xml:space="preserve">1.02.99 </t>
  </si>
  <si>
    <t xml:space="preserve">Recolección y destrucción de desechos como papel cuyo costo aproximado es de $0,3 por kilo.  Los documentos a eliminar deben ser transformados en material ilegible de acuerdo con lo establecido en la ley 7202 </t>
  </si>
  <si>
    <t>Recolección de desechos biopeligrosos de la Unidad Medica</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</si>
</sst>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quot;₡&quot;* #,##0.00_ ;_ &quot;₡&quot;* \-#,##0.00_ ;_ &quot;₡&quot;* &quot;-&quot;??_ ;_ @_ "/>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_(* #,##0.00_);_(* \(#,##0.00\);_(* \-??_);_(@_)"/>
    <numFmt numFmtId="195" formatCode="#,##0.0"/>
    <numFmt numFmtId="196" formatCode="0.0%"/>
    <numFmt numFmtId="197" formatCode="&quot;Sí&quot;;&quot;Sí&quot;;&quot;No&quot;"/>
    <numFmt numFmtId="198" formatCode="&quot;Verdadero&quot;;&quot;Verdadero&quot;;&quot;Falso&quot;"/>
    <numFmt numFmtId="199" formatCode="&quot;Activado&quot;;&quot;Activado&quot;;&quot;Desactivado&quot;"/>
    <numFmt numFmtId="200" formatCode="[$€-2]\ #,##0.00_);[Red]\([$€-2]\ #,##0.00\)"/>
  </numFmts>
  <fonts count="51">
    <font>
      <sz val="10"/>
      <name val="Arial"/>
      <family val="0"/>
    </font>
    <font>
      <b/>
      <sz val="10"/>
      <name val="Arial"/>
      <family val="2"/>
    </font>
    <font>
      <b/>
      <sz val="10"/>
      <name val="Arial,Bold"/>
      <family val="0"/>
    </font>
    <font>
      <sz val="8"/>
      <name val="Arial"/>
      <family val="2"/>
    </font>
    <font>
      <b/>
      <sz val="8"/>
      <name val="Arial"/>
      <family val="2"/>
    </font>
    <font>
      <sz val="6"/>
      <name val="Arial"/>
      <family val="2"/>
    </font>
    <font>
      <b/>
      <sz val="14"/>
      <name val="Arial"/>
      <family val="2"/>
    </font>
    <font>
      <sz val="14"/>
      <name val="Arial"/>
      <family val="2"/>
    </font>
    <font>
      <sz val="7"/>
      <name val="Arial"/>
      <family val="2"/>
    </font>
    <font>
      <sz val="10"/>
      <color indexed="10"/>
      <name val="Arial"/>
      <family val="2"/>
    </font>
    <font>
      <b/>
      <u val="single"/>
      <sz val="10"/>
      <name val="Arial"/>
      <family val="2"/>
    </font>
    <font>
      <b/>
      <sz val="10"/>
      <color indexed="9"/>
      <name val="Arial"/>
      <family val="2"/>
    </font>
    <font>
      <sz val="10"/>
      <name val="Arial,Bold"/>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theme="0"/>
        <bgColor indexed="64"/>
      </patternFill>
    </fill>
    <fill>
      <patternFill patternType="solid">
        <fgColor indexed="44"/>
        <bgColor indexed="64"/>
      </patternFill>
    </fill>
    <fill>
      <patternFill patternType="solid">
        <fgColor indexed="50"/>
        <bgColor indexed="64"/>
      </patternFill>
    </fill>
    <fill>
      <patternFill patternType="solid">
        <fgColor indexed="44"/>
        <bgColor indexed="64"/>
      </patternFill>
    </fill>
    <fill>
      <patternFill patternType="solid">
        <fgColor indexed="43"/>
        <bgColor indexed="64"/>
      </patternFill>
    </fill>
    <fill>
      <patternFill patternType="solid">
        <fgColor indexed="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94" fontId="0" fillId="0" borderId="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190">
    <xf numFmtId="0" fontId="0" fillId="0" borderId="0" xfId="0" applyAlignment="1">
      <alignment/>
    </xf>
    <xf numFmtId="0" fontId="0" fillId="0" borderId="0" xfId="0" applyAlignment="1">
      <alignment horizontal="center"/>
    </xf>
    <xf numFmtId="0" fontId="0" fillId="0" borderId="10" xfId="56" applyFont="1" applyFill="1" applyBorder="1" applyAlignment="1" applyProtection="1">
      <alignment horizontal="left" vertical="center" wrapText="1"/>
      <protection locked="0"/>
    </xf>
    <xf numFmtId="0" fontId="0" fillId="33" borderId="10" xfId="0" applyFont="1" applyFill="1" applyBorder="1" applyAlignment="1" applyProtection="1">
      <alignment horizontal="left" vertical="center"/>
      <protection/>
    </xf>
    <xf numFmtId="0" fontId="0" fillId="33" borderId="10" xfId="56" applyFont="1" applyFill="1" applyBorder="1" applyAlignment="1" applyProtection="1">
      <alignment horizontal="left" vertical="center" wrapText="1"/>
      <protection locked="0"/>
    </xf>
    <xf numFmtId="0" fontId="4" fillId="33" borderId="10" xfId="0" applyNumberFormat="1" applyFont="1" applyFill="1" applyBorder="1" applyAlignment="1" applyProtection="1">
      <alignment horizontal="right" vertical="center" wrapText="1"/>
      <protection locked="0"/>
    </xf>
    <xf numFmtId="4" fontId="1" fillId="33" borderId="10" xfId="56" applyNumberFormat="1" applyFont="1" applyFill="1" applyBorder="1" applyAlignment="1" applyProtection="1">
      <alignment vertical="center" wrapText="1"/>
      <protection locked="0"/>
    </xf>
    <xf numFmtId="4" fontId="0" fillId="0" borderId="10" xfId="56" applyNumberFormat="1" applyFont="1" applyFill="1" applyBorder="1" applyAlignment="1" applyProtection="1">
      <alignment vertical="center" wrapText="1"/>
      <protection locked="0"/>
    </xf>
    <xf numFmtId="0" fontId="0" fillId="0" borderId="10" xfId="56" applyFont="1" applyFill="1" applyBorder="1" applyAlignment="1" applyProtection="1">
      <alignment horizontal="center" vertical="center" wrapText="1"/>
      <protection locked="0"/>
    </xf>
    <xf numFmtId="0" fontId="0" fillId="0" borderId="10" xfId="56" applyFont="1" applyFill="1" applyBorder="1" applyAlignment="1" applyProtection="1">
      <alignment horizontal="center" vertical="center"/>
      <protection locked="0"/>
    </xf>
    <xf numFmtId="0" fontId="0" fillId="33" borderId="10" xfId="56" applyFont="1" applyFill="1" applyBorder="1" applyAlignment="1" applyProtection="1">
      <alignment vertical="center"/>
      <protection locked="0"/>
    </xf>
    <xf numFmtId="0" fontId="0" fillId="33" borderId="10" xfId="56" applyFont="1" applyFill="1" applyBorder="1" applyAlignment="1" applyProtection="1">
      <alignment vertical="center" wrapText="1"/>
      <protection locked="0"/>
    </xf>
    <xf numFmtId="0" fontId="9" fillId="33" borderId="10" xfId="0" applyFont="1" applyFill="1" applyBorder="1" applyAlignment="1" applyProtection="1">
      <alignment horizontal="left" vertical="center"/>
      <protection/>
    </xf>
    <xf numFmtId="0" fontId="9" fillId="33" borderId="10" xfId="56" applyFont="1" applyFill="1" applyBorder="1" applyAlignment="1" applyProtection="1">
      <alignment horizontal="left" vertical="center" wrapText="1"/>
      <protection locked="0"/>
    </xf>
    <xf numFmtId="0" fontId="9" fillId="33" borderId="10" xfId="0" applyFont="1" applyFill="1" applyBorder="1" applyAlignment="1" applyProtection="1">
      <alignment horizontal="center" vertical="center"/>
      <protection/>
    </xf>
    <xf numFmtId="0" fontId="9" fillId="33" borderId="10" xfId="56" applyFont="1" applyFill="1" applyBorder="1" applyAlignment="1" applyProtection="1">
      <alignment horizontal="center" vertical="center" wrapText="1"/>
      <protection locked="0"/>
    </xf>
    <xf numFmtId="0" fontId="1" fillId="34" borderId="10" xfId="56" applyFont="1" applyFill="1" applyBorder="1" applyAlignment="1" applyProtection="1">
      <alignment horizontal="center" vertical="center" wrapText="1"/>
      <protection/>
    </xf>
    <xf numFmtId="194" fontId="1" fillId="34" borderId="10" xfId="51" applyFont="1" applyFill="1" applyBorder="1" applyAlignment="1" applyProtection="1">
      <alignment horizontal="center" vertical="center"/>
      <protection/>
    </xf>
    <xf numFmtId="0" fontId="0" fillId="33" borderId="10" xfId="56"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wrapText="1"/>
      <protection/>
    </xf>
    <xf numFmtId="0" fontId="0" fillId="0" borderId="10" xfId="55" applyFont="1" applyFill="1" applyBorder="1" applyAlignment="1" applyProtection="1">
      <alignment horizontal="center" vertical="center" wrapText="1"/>
      <protection locked="0"/>
    </xf>
    <xf numFmtId="0" fontId="0" fillId="35" borderId="10" xfId="0" applyFont="1" applyFill="1" applyBorder="1" applyAlignment="1" applyProtection="1">
      <alignment horizontal="justify" vertical="top" wrapText="1"/>
      <protection locked="0"/>
    </xf>
    <xf numFmtId="0" fontId="0" fillId="35" borderId="10" xfId="56" applyFont="1" applyFill="1" applyBorder="1" applyAlignment="1" applyProtection="1">
      <alignment horizontal="left" vertical="center" wrapText="1"/>
      <protection locked="0"/>
    </xf>
    <xf numFmtId="0" fontId="0" fillId="35" borderId="10" xfId="0" applyFont="1" applyFill="1" applyBorder="1" applyAlignment="1" applyProtection="1">
      <alignment horizontal="left" vertical="top" wrapText="1"/>
      <protection locked="0"/>
    </xf>
    <xf numFmtId="0" fontId="10" fillId="35" borderId="10" xfId="0" applyFont="1" applyFill="1" applyBorder="1" applyAlignment="1">
      <alignment vertical="center" wrapText="1"/>
    </xf>
    <xf numFmtId="0" fontId="0" fillId="0" borderId="10" xfId="0" applyFont="1" applyFill="1" applyBorder="1" applyAlignment="1" applyProtection="1">
      <alignment horizontal="center" vertical="center"/>
      <protection/>
    </xf>
    <xf numFmtId="0" fontId="1" fillId="36" borderId="10" xfId="0" applyFont="1" applyFill="1" applyBorder="1" applyAlignment="1" applyProtection="1">
      <alignment horizontal="left" vertical="center"/>
      <protection/>
    </xf>
    <xf numFmtId="0" fontId="2" fillId="36" borderId="10" xfId="56" applyFont="1" applyFill="1" applyBorder="1" applyAlignment="1" applyProtection="1">
      <alignment horizontal="center" vertical="center" wrapText="1"/>
      <protection locked="0"/>
    </xf>
    <xf numFmtId="4" fontId="1" fillId="36" borderId="10" xfId="0" applyNumberFormat="1" applyFont="1" applyFill="1" applyBorder="1" applyAlignment="1">
      <alignment horizontal="left" wrapText="1"/>
    </xf>
    <xf numFmtId="4" fontId="2" fillId="36" borderId="10" xfId="56" applyNumberFormat="1" applyFont="1" applyFill="1" applyBorder="1" applyAlignment="1" applyProtection="1">
      <alignment horizontal="right" vertical="center" wrapText="1"/>
      <protection locked="0"/>
    </xf>
    <xf numFmtId="0" fontId="0" fillId="0" borderId="10" xfId="0" applyFont="1" applyFill="1" applyBorder="1" applyAlignment="1" applyProtection="1">
      <alignment horizontal="left" vertical="center"/>
      <protection/>
    </xf>
    <xf numFmtId="0" fontId="1" fillId="36" borderId="10" xfId="0" applyFont="1" applyFill="1" applyBorder="1" applyAlignment="1" applyProtection="1">
      <alignment horizontal="center" vertical="center"/>
      <protection/>
    </xf>
    <xf numFmtId="4" fontId="1" fillId="36" borderId="10" xfId="0" applyNumberFormat="1" applyFont="1" applyFill="1" applyBorder="1" applyAlignment="1">
      <alignment horizontal="center" wrapText="1"/>
    </xf>
    <xf numFmtId="4" fontId="2" fillId="36" borderId="10" xfId="56" applyNumberFormat="1" applyFont="1" applyFill="1" applyBorder="1" applyAlignment="1" applyProtection="1">
      <alignment horizontal="center" vertical="center" wrapText="1"/>
      <protection locked="0"/>
    </xf>
    <xf numFmtId="0" fontId="0" fillId="33" borderId="10" xfId="0" applyFont="1" applyFill="1" applyBorder="1" applyAlignment="1" applyProtection="1">
      <alignment horizontal="left" vertical="center"/>
      <protection/>
    </xf>
    <xf numFmtId="4" fontId="1" fillId="33" borderId="10" xfId="56" applyNumberFormat="1" applyFont="1" applyFill="1" applyBorder="1" applyAlignment="1" applyProtection="1">
      <alignment horizontal="right" vertical="center" wrapText="1"/>
      <protection locked="0"/>
    </xf>
    <xf numFmtId="0" fontId="0" fillId="35" borderId="10" xfId="0" applyNumberFormat="1" applyFont="1" applyFill="1" applyBorder="1" applyAlignment="1" applyProtection="1">
      <alignment horizontal="left" vertical="center" wrapText="1"/>
      <protection locked="0"/>
    </xf>
    <xf numFmtId="0" fontId="0" fillId="0" borderId="10" xfId="56" applyFont="1" applyFill="1" applyBorder="1" applyAlignment="1" applyProtection="1">
      <alignment vertical="center"/>
      <protection locked="0"/>
    </xf>
    <xf numFmtId="0" fontId="0" fillId="0" borderId="10" xfId="56" applyFont="1" applyFill="1" applyBorder="1" applyAlignment="1" applyProtection="1">
      <alignment vertical="center" wrapText="1"/>
      <protection locked="0"/>
    </xf>
    <xf numFmtId="0" fontId="3" fillId="0" borderId="10" xfId="0" applyNumberFormat="1" applyFont="1" applyFill="1" applyBorder="1" applyAlignment="1" applyProtection="1">
      <alignment horizontal="left" vertical="center" wrapText="1"/>
      <protection locked="0"/>
    </xf>
    <xf numFmtId="0" fontId="2" fillId="36" borderId="10" xfId="56"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top" wrapText="1"/>
      <protection locked="0"/>
    </xf>
    <xf numFmtId="0" fontId="0" fillId="33" borderId="10" xfId="0" applyFont="1" applyFill="1" applyBorder="1" applyAlignment="1" applyProtection="1">
      <alignment horizontal="left"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1" fillId="37" borderId="10" xfId="0" applyFont="1" applyFill="1" applyBorder="1" applyAlignment="1" applyProtection="1">
      <alignment horizontal="left" vertical="center"/>
      <protection/>
    </xf>
    <xf numFmtId="0" fontId="2" fillId="37" borderId="10" xfId="56" applyFont="1" applyFill="1" applyBorder="1" applyAlignment="1" applyProtection="1">
      <alignment horizontal="left" vertical="center" wrapText="1"/>
      <protection locked="0"/>
    </xf>
    <xf numFmtId="4" fontId="1" fillId="37" borderId="10" xfId="0" applyNumberFormat="1" applyFont="1" applyFill="1" applyBorder="1" applyAlignment="1">
      <alignment horizontal="left" wrapText="1"/>
    </xf>
    <xf numFmtId="4" fontId="2" fillId="37" borderId="10" xfId="56" applyNumberFormat="1" applyFont="1" applyFill="1" applyBorder="1" applyAlignment="1" applyProtection="1">
      <alignment horizontal="right" vertical="center" wrapText="1"/>
      <protection locked="0"/>
    </xf>
    <xf numFmtId="0" fontId="0" fillId="0" borderId="10" xfId="0" applyFont="1" applyFill="1" applyBorder="1" applyAlignment="1" applyProtection="1">
      <alignment horizontal="center" vertical="center" wrapText="1"/>
      <protection/>
    </xf>
    <xf numFmtId="4" fontId="0" fillId="36" borderId="10" xfId="0" applyNumberFormat="1" applyFont="1" applyFill="1" applyBorder="1" applyAlignment="1">
      <alignment horizontal="center" wrapText="1"/>
    </xf>
    <xf numFmtId="0" fontId="10" fillId="35" borderId="10" xfId="0" applyFont="1" applyFill="1" applyBorder="1" applyAlignment="1" applyProtection="1">
      <alignment horizontal="justify" vertical="top" wrapText="1"/>
      <protection locked="0"/>
    </xf>
    <xf numFmtId="0" fontId="0" fillId="33" borderId="10" xfId="0" applyFont="1" applyFill="1" applyBorder="1" applyAlignment="1" applyProtection="1">
      <alignment vertical="center"/>
      <protection/>
    </xf>
    <xf numFmtId="0" fontId="1" fillId="37" borderId="10" xfId="0" applyFont="1" applyFill="1" applyBorder="1" applyAlignment="1" applyProtection="1">
      <alignment horizontal="center" vertical="center"/>
      <protection/>
    </xf>
    <xf numFmtId="0" fontId="2" fillId="37" borderId="10" xfId="56" applyFont="1" applyFill="1" applyBorder="1" applyAlignment="1" applyProtection="1">
      <alignment horizontal="center" vertical="center" wrapText="1"/>
      <protection locked="0"/>
    </xf>
    <xf numFmtId="0" fontId="0" fillId="34" borderId="10" xfId="0" applyFont="1" applyFill="1" applyBorder="1" applyAlignment="1" applyProtection="1">
      <alignment horizontal="center" vertical="top" wrapText="1"/>
      <protection locked="0"/>
    </xf>
    <xf numFmtId="4" fontId="1" fillId="34" borderId="10" xfId="56" applyNumberFormat="1" applyFont="1" applyFill="1" applyBorder="1" applyAlignment="1" applyProtection="1">
      <alignment horizontal="center" vertical="center" wrapText="1"/>
      <protection locked="0"/>
    </xf>
    <xf numFmtId="0" fontId="0" fillId="38" borderId="10" xfId="0" applyFont="1" applyFill="1" applyBorder="1" applyAlignment="1" applyProtection="1">
      <alignment horizontal="center" vertical="top" wrapText="1"/>
      <protection locked="0"/>
    </xf>
    <xf numFmtId="4" fontId="1" fillId="38" borderId="10" xfId="56" applyNumberFormat="1" applyFont="1" applyFill="1" applyBorder="1" applyAlignment="1" applyProtection="1">
      <alignment horizontal="right" vertical="center" wrapText="1"/>
      <protection locked="0"/>
    </xf>
    <xf numFmtId="0" fontId="0" fillId="39" borderId="10" xfId="0" applyFont="1" applyFill="1" applyBorder="1" applyAlignment="1" applyProtection="1">
      <alignment horizontal="left" vertical="center"/>
      <protection/>
    </xf>
    <xf numFmtId="0" fontId="0" fillId="39" borderId="10" xfId="56" applyFont="1" applyFill="1" applyBorder="1" applyAlignment="1" applyProtection="1">
      <alignment horizontal="left" vertical="center" wrapText="1"/>
      <protection locked="0"/>
    </xf>
    <xf numFmtId="0" fontId="4" fillId="39" borderId="10" xfId="0" applyNumberFormat="1" applyFont="1" applyFill="1" applyBorder="1" applyAlignment="1" applyProtection="1">
      <alignment horizontal="right" vertical="center" wrapText="1"/>
      <protection locked="0"/>
    </xf>
    <xf numFmtId="4" fontId="1" fillId="39" borderId="10" xfId="56" applyNumberFormat="1" applyFont="1" applyFill="1" applyBorder="1" applyAlignment="1" applyProtection="1">
      <alignment vertical="center" wrapText="1"/>
      <protection locked="0"/>
    </xf>
    <xf numFmtId="49" fontId="0" fillId="0" borderId="0" xfId="0" applyNumberFormat="1" applyAlignment="1">
      <alignment horizontal="center"/>
    </xf>
    <xf numFmtId="49" fontId="2" fillId="36" borderId="10" xfId="56" applyNumberFormat="1" applyFont="1" applyFill="1" applyBorder="1" applyAlignment="1" applyProtection="1">
      <alignment horizontal="center" vertical="center" wrapText="1"/>
      <protection locked="0"/>
    </xf>
    <xf numFmtId="49" fontId="0" fillId="0" borderId="10" xfId="56" applyNumberFormat="1" applyFont="1" applyFill="1" applyBorder="1" applyAlignment="1" applyProtection="1">
      <alignment horizontal="center" vertical="center" wrapText="1"/>
      <protection locked="0"/>
    </xf>
    <xf numFmtId="49" fontId="0" fillId="33" borderId="10" xfId="56" applyNumberFormat="1" applyFont="1" applyFill="1" applyBorder="1" applyAlignment="1" applyProtection="1">
      <alignment horizontal="left" vertical="center" wrapText="1"/>
      <protection locked="0"/>
    </xf>
    <xf numFmtId="49" fontId="0" fillId="0" borderId="10" xfId="56" applyNumberFormat="1" applyFont="1" applyFill="1" applyBorder="1" applyAlignment="1" applyProtection="1">
      <alignment vertical="center" wrapText="1"/>
      <protection locked="0"/>
    </xf>
    <xf numFmtId="49" fontId="2" fillId="36" borderId="10" xfId="56" applyNumberFormat="1" applyFont="1" applyFill="1" applyBorder="1" applyAlignment="1" applyProtection="1">
      <alignment horizontal="left" vertical="center" wrapText="1"/>
      <protection locked="0"/>
    </xf>
    <xf numFmtId="49" fontId="0" fillId="33" borderId="10" xfId="56" applyNumberFormat="1" applyFont="1" applyFill="1" applyBorder="1" applyAlignment="1" applyProtection="1">
      <alignment horizontal="center" vertical="center" wrapText="1"/>
      <protection locked="0"/>
    </xf>
    <xf numFmtId="49" fontId="9" fillId="33" borderId="10" xfId="56" applyNumberFormat="1" applyFont="1" applyFill="1" applyBorder="1" applyAlignment="1" applyProtection="1">
      <alignment horizontal="left" vertical="center" wrapText="1"/>
      <protection locked="0"/>
    </xf>
    <xf numFmtId="49" fontId="0" fillId="0" borderId="10" xfId="56" applyNumberFormat="1" applyFont="1" applyFill="1" applyBorder="1" applyAlignment="1" applyProtection="1">
      <alignment horizontal="left" vertical="center" wrapText="1"/>
      <protection locked="0"/>
    </xf>
    <xf numFmtId="49" fontId="9" fillId="33" borderId="10" xfId="56" applyNumberFormat="1" applyFont="1" applyFill="1" applyBorder="1" applyAlignment="1" applyProtection="1">
      <alignment horizontal="center" vertical="center" wrapText="1"/>
      <protection locked="0"/>
    </xf>
    <xf numFmtId="49" fontId="2" fillId="37" borderId="10" xfId="56" applyNumberFormat="1" applyFont="1" applyFill="1" applyBorder="1" applyAlignment="1" applyProtection="1">
      <alignment horizontal="left" vertical="center" wrapText="1"/>
      <protection locked="0"/>
    </xf>
    <xf numFmtId="49" fontId="0" fillId="0" borderId="10" xfId="0" applyNumberFormat="1" applyFont="1" applyFill="1" applyBorder="1" applyAlignment="1" applyProtection="1">
      <alignment horizontal="center" vertical="center" wrapText="1"/>
      <protection/>
    </xf>
    <xf numFmtId="49" fontId="0" fillId="33" borderId="10" xfId="56" applyNumberFormat="1" applyFont="1" applyFill="1" applyBorder="1" applyAlignment="1" applyProtection="1">
      <alignment vertical="center" wrapText="1"/>
      <protection locked="0"/>
    </xf>
    <xf numFmtId="49" fontId="0" fillId="0" borderId="10" xfId="55" applyNumberFormat="1" applyFont="1" applyFill="1" applyBorder="1" applyAlignment="1" applyProtection="1">
      <alignment horizontal="center" vertical="center" wrapText="1"/>
      <protection locked="0"/>
    </xf>
    <xf numFmtId="49" fontId="2" fillId="37" borderId="10" xfId="56" applyNumberFormat="1" applyFont="1" applyFill="1" applyBorder="1" applyAlignment="1" applyProtection="1">
      <alignment horizontal="center" vertical="center" wrapText="1"/>
      <protection locked="0"/>
    </xf>
    <xf numFmtId="49" fontId="0" fillId="39" borderId="10" xfId="56" applyNumberFormat="1" applyFont="1" applyFill="1" applyBorder="1" applyAlignment="1" applyProtection="1">
      <alignment horizontal="left" vertical="center" wrapText="1"/>
      <protection locked="0"/>
    </xf>
    <xf numFmtId="49" fontId="0" fillId="0" borderId="0" xfId="0" applyNumberFormat="1" applyAlignment="1">
      <alignment/>
    </xf>
    <xf numFmtId="0" fontId="0" fillId="33" borderId="11" xfId="56" applyFont="1" applyFill="1" applyBorder="1" applyAlignment="1" applyProtection="1">
      <alignment horizontal="left" vertical="center" wrapText="1"/>
      <protection locked="0"/>
    </xf>
    <xf numFmtId="0" fontId="0" fillId="33" borderId="12" xfId="56" applyFont="1" applyFill="1" applyBorder="1" applyAlignment="1" applyProtection="1">
      <alignment horizontal="left" vertical="center" wrapText="1"/>
      <protection locked="0"/>
    </xf>
    <xf numFmtId="0" fontId="2" fillId="36" borderId="11" xfId="56" applyFont="1" applyFill="1" applyBorder="1" applyAlignment="1" applyProtection="1">
      <alignment horizontal="left" vertical="center" wrapText="1"/>
      <protection locked="0"/>
    </xf>
    <xf numFmtId="0" fontId="1" fillId="36" borderId="11" xfId="0" applyFont="1" applyFill="1" applyBorder="1" applyAlignment="1" applyProtection="1">
      <alignment horizontal="left" vertical="center"/>
      <protection/>
    </xf>
    <xf numFmtId="0" fontId="0" fillId="33" borderId="12" xfId="0" applyFont="1" applyFill="1" applyBorder="1" applyAlignment="1" applyProtection="1">
      <alignment horizontal="left" vertical="center"/>
      <protection/>
    </xf>
    <xf numFmtId="0" fontId="0" fillId="0" borderId="0" xfId="0" applyFont="1" applyAlignment="1">
      <alignment/>
    </xf>
    <xf numFmtId="0" fontId="2" fillId="36" borderId="11" xfId="56" applyFont="1" applyFill="1" applyBorder="1" applyAlignment="1" applyProtection="1">
      <alignment horizontal="center" vertical="center" wrapText="1"/>
      <protection locked="0"/>
    </xf>
    <xf numFmtId="0" fontId="1" fillId="36" borderId="11" xfId="0" applyFont="1" applyFill="1" applyBorder="1" applyAlignment="1" applyProtection="1">
      <alignment horizontal="center" vertical="center"/>
      <protection/>
    </xf>
    <xf numFmtId="0" fontId="0" fillId="0" borderId="12" xfId="0" applyFont="1" applyFill="1" applyBorder="1" applyAlignment="1" applyProtection="1">
      <alignment horizontal="center" wrapText="1"/>
      <protection/>
    </xf>
    <xf numFmtId="0" fontId="0" fillId="35" borderId="10" xfId="56" applyFont="1" applyFill="1" applyBorder="1" applyAlignment="1" applyProtection="1">
      <alignment horizontal="center" vertical="center" wrapText="1"/>
      <protection locked="0"/>
    </xf>
    <xf numFmtId="49" fontId="0" fillId="35" borderId="10" xfId="56" applyNumberFormat="1" applyFont="1" applyFill="1" applyBorder="1" applyAlignment="1" applyProtection="1">
      <alignment horizontal="center" vertical="center" wrapText="1"/>
      <protection locked="0"/>
    </xf>
    <xf numFmtId="0" fontId="0" fillId="35" borderId="10" xfId="0" applyNumberFormat="1" applyFont="1" applyFill="1" applyBorder="1" applyAlignment="1" applyProtection="1">
      <alignment horizontal="left" wrapText="1"/>
      <protection locked="0"/>
    </xf>
    <xf numFmtId="4" fontId="0" fillId="35" borderId="10" xfId="56" applyNumberFormat="1" applyFont="1" applyFill="1" applyBorder="1" applyAlignment="1" applyProtection="1">
      <alignment vertical="center" wrapText="1"/>
      <protection locked="0"/>
    </xf>
    <xf numFmtId="0" fontId="10" fillId="35" borderId="10" xfId="0" applyNumberFormat="1" applyFont="1" applyFill="1" applyBorder="1" applyAlignment="1" applyProtection="1">
      <alignment horizontal="left" vertical="center" wrapText="1"/>
      <protection locked="0"/>
    </xf>
    <xf numFmtId="4" fontId="0" fillId="35" borderId="10" xfId="56" applyNumberFormat="1" applyFont="1" applyFill="1" applyBorder="1" applyAlignment="1" applyProtection="1">
      <alignment horizontal="right" vertical="center" wrapText="1"/>
      <protection locked="0"/>
    </xf>
    <xf numFmtId="0" fontId="0" fillId="35" borderId="10" xfId="0" applyFont="1" applyFill="1" applyBorder="1" applyAlignment="1" applyProtection="1">
      <alignment horizontal="center" vertical="center"/>
      <protection/>
    </xf>
    <xf numFmtId="0" fontId="0" fillId="35" borderId="10" xfId="0" applyFont="1" applyFill="1" applyBorder="1" applyAlignment="1">
      <alignment wrapText="1"/>
    </xf>
    <xf numFmtId="0" fontId="0" fillId="35" borderId="13" xfId="56" applyFont="1" applyFill="1" applyBorder="1" applyAlignment="1" applyProtection="1">
      <alignment horizontal="center" vertical="center" wrapText="1"/>
      <protection locked="0"/>
    </xf>
    <xf numFmtId="0" fontId="0" fillId="35" borderId="10" xfId="0" applyFont="1" applyFill="1" applyBorder="1" applyAlignment="1">
      <alignment vertical="center" wrapText="1"/>
    </xf>
    <xf numFmtId="0" fontId="0" fillId="35" borderId="10" xfId="0" applyFont="1" applyFill="1" applyBorder="1" applyAlignment="1" applyProtection="1">
      <alignment horizontal="center" vertical="center"/>
      <protection/>
    </xf>
    <xf numFmtId="49" fontId="0" fillId="35" borderId="10" xfId="0" applyNumberFormat="1" applyFont="1" applyFill="1" applyBorder="1" applyAlignment="1" applyProtection="1">
      <alignment horizontal="center" vertical="center"/>
      <protection/>
    </xf>
    <xf numFmtId="4" fontId="12" fillId="35" borderId="10" xfId="56" applyNumberFormat="1" applyFont="1" applyFill="1" applyBorder="1" applyAlignment="1" applyProtection="1">
      <alignment horizontal="right" vertical="center" wrapText="1"/>
      <protection locked="0"/>
    </xf>
    <xf numFmtId="4" fontId="0" fillId="35" borderId="10" xfId="0" applyNumberFormat="1" applyFill="1" applyBorder="1" applyAlignment="1" applyProtection="1">
      <alignment horizontal="justify" vertical="top" wrapText="1"/>
      <protection locked="0"/>
    </xf>
    <xf numFmtId="4" fontId="0" fillId="35" borderId="10" xfId="0" applyNumberFormat="1" applyFont="1" applyFill="1" applyBorder="1" applyAlignment="1" applyProtection="1">
      <alignment horizontal="justify" vertical="top" wrapText="1"/>
      <protection locked="0"/>
    </xf>
    <xf numFmtId="0" fontId="0" fillId="35" borderId="0" xfId="0" applyFont="1" applyFill="1" applyAlignment="1">
      <alignment horizontal="left" wrapText="1"/>
    </xf>
    <xf numFmtId="4" fontId="0" fillId="35" borderId="10" xfId="0" applyNumberFormat="1" applyFont="1" applyFill="1" applyBorder="1" applyAlignment="1" applyProtection="1">
      <alignment horizontal="justify" vertical="center" wrapText="1"/>
      <protection locked="0"/>
    </xf>
    <xf numFmtId="0" fontId="0" fillId="35" borderId="10" xfId="0" applyFont="1" applyFill="1" applyBorder="1" applyAlignment="1">
      <alignment wrapText="1" shrinkToFit="1"/>
    </xf>
    <xf numFmtId="0" fontId="10" fillId="35" borderId="10" xfId="56" applyFont="1" applyFill="1" applyBorder="1" applyAlignment="1" applyProtection="1">
      <alignment horizontal="left" vertical="center" wrapText="1"/>
      <protection locked="0"/>
    </xf>
    <xf numFmtId="0" fontId="0" fillId="35" borderId="10" xfId="0" applyFont="1" applyFill="1" applyBorder="1" applyAlignment="1" applyProtection="1">
      <alignment horizontal="center" vertical="center" wrapText="1"/>
      <protection/>
    </xf>
    <xf numFmtId="49" fontId="0" fillId="35" borderId="10" xfId="0" applyNumberFormat="1" applyFont="1" applyFill="1" applyBorder="1" applyAlignment="1" applyProtection="1">
      <alignment horizontal="center" vertical="center" wrapText="1"/>
      <protection/>
    </xf>
    <xf numFmtId="0" fontId="0" fillId="35" borderId="10" xfId="0" applyFont="1" applyFill="1" applyBorder="1" applyAlignment="1">
      <alignment horizontal="center" vertical="center" wrapText="1"/>
    </xf>
    <xf numFmtId="49" fontId="0" fillId="35" borderId="10" xfId="0" applyNumberFormat="1" applyFont="1" applyFill="1" applyBorder="1" applyAlignment="1">
      <alignment horizontal="center" vertical="center" wrapText="1"/>
    </xf>
    <xf numFmtId="4" fontId="0" fillId="35" borderId="10" xfId="0" applyNumberFormat="1" applyFont="1" applyFill="1" applyBorder="1" applyAlignment="1" applyProtection="1">
      <alignment horizontal="left" vertical="top" wrapText="1"/>
      <protection locked="0"/>
    </xf>
    <xf numFmtId="4" fontId="0" fillId="35" borderId="10" xfId="0" applyNumberFormat="1" applyFont="1" applyFill="1" applyBorder="1" applyAlignment="1">
      <alignment horizontal="right" vertical="center"/>
    </xf>
    <xf numFmtId="0" fontId="0" fillId="35" borderId="10" xfId="56" applyFont="1" applyFill="1" applyBorder="1" applyAlignment="1" applyProtection="1">
      <alignment horizontal="left" vertical="top"/>
      <protection locked="0"/>
    </xf>
    <xf numFmtId="4" fontId="0" fillId="0" borderId="0" xfId="0" applyNumberFormat="1" applyAlignment="1">
      <alignment/>
    </xf>
    <xf numFmtId="0" fontId="0" fillId="35" borderId="10" xfId="56" applyFont="1" applyFill="1" applyBorder="1" applyAlignment="1" applyProtection="1">
      <alignment horizontal="center" vertical="center" wrapText="1"/>
      <protection locked="0"/>
    </xf>
    <xf numFmtId="0" fontId="0" fillId="35" borderId="10" xfId="0" applyFont="1" applyFill="1" applyBorder="1" applyAlignment="1" applyProtection="1">
      <alignment horizontal="center" vertical="center"/>
      <protection/>
    </xf>
    <xf numFmtId="0" fontId="0" fillId="35" borderId="10" xfId="56" applyFont="1" applyFill="1" applyBorder="1" applyAlignment="1" applyProtection="1">
      <alignment horizontal="center" vertical="center" wrapText="1"/>
      <protection locked="0"/>
    </xf>
    <xf numFmtId="0" fontId="0" fillId="35" borderId="11" xfId="56" applyFont="1" applyFill="1" applyBorder="1" applyAlignment="1" applyProtection="1">
      <alignment horizontal="center" vertical="center" wrapText="1"/>
      <protection locked="0"/>
    </xf>
    <xf numFmtId="0" fontId="0" fillId="35" borderId="14" xfId="0" applyFont="1" applyFill="1" applyBorder="1" applyAlignment="1" applyProtection="1">
      <alignment horizontal="center" vertical="center"/>
      <protection/>
    </xf>
    <xf numFmtId="0" fontId="0" fillId="35" borderId="10" xfId="0" applyFont="1" applyFill="1" applyBorder="1" applyAlignment="1" applyProtection="1">
      <alignment horizontal="center" vertical="center"/>
      <protection/>
    </xf>
    <xf numFmtId="0" fontId="0" fillId="35" borderId="10" xfId="56" applyFont="1" applyFill="1" applyBorder="1" applyAlignment="1" applyProtection="1">
      <alignment horizontal="center" vertical="center" wrapText="1"/>
      <protection locked="0"/>
    </xf>
    <xf numFmtId="0" fontId="0" fillId="35" borderId="10" xfId="0" applyFont="1" applyFill="1" applyBorder="1" applyAlignment="1">
      <alignment horizontal="left" wrapText="1"/>
    </xf>
    <xf numFmtId="0" fontId="0" fillId="35" borderId="10" xfId="56" applyFont="1" applyFill="1" applyBorder="1" applyAlignment="1" applyProtection="1">
      <alignment horizontal="center" vertical="center" wrapText="1"/>
      <protection locked="0"/>
    </xf>
    <xf numFmtId="0" fontId="0" fillId="0" borderId="10" xfId="0" applyFill="1" applyBorder="1" applyAlignment="1" applyProtection="1">
      <alignment horizontal="center" vertical="center"/>
      <protection/>
    </xf>
    <xf numFmtId="0" fontId="0" fillId="0" borderId="11" xfId="56"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protection/>
    </xf>
    <xf numFmtId="0" fontId="0" fillId="35" borderId="10" xfId="56" applyFont="1" applyFill="1" applyBorder="1" applyAlignment="1" applyProtection="1">
      <alignment horizontal="center" vertical="center" wrapText="1"/>
      <protection locked="0"/>
    </xf>
    <xf numFmtId="0" fontId="0" fillId="0" borderId="11" xfId="56"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5" xfId="56" applyFont="1" applyFill="1" applyBorder="1" applyAlignment="1" applyProtection="1">
      <alignment horizontal="center" vertical="center" wrapText="1"/>
      <protection locked="0"/>
    </xf>
    <xf numFmtId="0" fontId="0" fillId="0" borderId="12" xfId="56" applyFont="1" applyFill="1" applyBorder="1" applyAlignment="1" applyProtection="1">
      <alignment horizontal="center" vertical="center" wrapText="1"/>
      <protection locked="0"/>
    </xf>
    <xf numFmtId="0" fontId="0" fillId="0" borderId="11" xfId="56"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0" xfId="56"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protection/>
    </xf>
    <xf numFmtId="0" fontId="0" fillId="0" borderId="11" xfId="55" applyFont="1" applyFill="1" applyBorder="1" applyAlignment="1" applyProtection="1">
      <alignment horizontal="center" vertical="center" wrapText="1"/>
      <protection locked="0"/>
    </xf>
    <xf numFmtId="0" fontId="0" fillId="0" borderId="15" xfId="55" applyFont="1" applyFill="1" applyBorder="1" applyAlignment="1" applyProtection="1">
      <alignment horizontal="center" vertical="center" wrapText="1"/>
      <protection locked="0"/>
    </xf>
    <xf numFmtId="0" fontId="0" fillId="0" borderId="12" xfId="55"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protection/>
    </xf>
    <xf numFmtId="0" fontId="0" fillId="35" borderId="15" xfId="0" applyFont="1" applyFill="1" applyBorder="1" applyAlignment="1" applyProtection="1">
      <alignment horizontal="center" vertical="center"/>
      <protection/>
    </xf>
    <xf numFmtId="0" fontId="0" fillId="35" borderId="12"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6" xfId="56" applyFont="1" applyFill="1" applyBorder="1" applyAlignment="1" applyProtection="1">
      <alignment horizontal="center" vertical="center" wrapText="1"/>
      <protection locked="0"/>
    </xf>
    <xf numFmtId="0" fontId="0" fillId="0" borderId="17" xfId="56" applyFont="1" applyFill="1" applyBorder="1" applyAlignment="1" applyProtection="1">
      <alignment horizontal="center" vertical="center" wrapText="1"/>
      <protection locked="0"/>
    </xf>
    <xf numFmtId="0" fontId="0" fillId="35"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11" fillId="40" borderId="10" xfId="56" applyFont="1" applyFill="1" applyBorder="1" applyAlignment="1" applyProtection="1">
      <alignment horizontal="center" vertical="center" wrapText="1"/>
      <protection/>
    </xf>
    <xf numFmtId="0" fontId="1" fillId="34" borderId="10" xfId="56" applyFont="1" applyFill="1" applyBorder="1" applyAlignment="1" applyProtection="1">
      <alignment horizontal="center" vertical="center" wrapText="1"/>
      <protection/>
    </xf>
    <xf numFmtId="49" fontId="11" fillId="40" borderId="10" xfId="56" applyNumberFormat="1" applyFont="1" applyFill="1" applyBorder="1" applyAlignment="1" applyProtection="1">
      <alignment horizontal="center" vertical="center" wrapText="1"/>
      <protection/>
    </xf>
    <xf numFmtId="0" fontId="0" fillId="35"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wrapText="1"/>
      <protection/>
    </xf>
    <xf numFmtId="0" fontId="0" fillId="0" borderId="15" xfId="0" applyFont="1" applyFill="1" applyBorder="1" applyAlignment="1" applyProtection="1">
      <alignment horizontal="center" wrapText="1"/>
      <protection/>
    </xf>
    <xf numFmtId="0" fontId="0" fillId="35" borderId="10" xfId="56"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protection/>
    </xf>
    <xf numFmtId="194" fontId="11" fillId="40" borderId="10" xfId="51" applyFont="1" applyFill="1" applyBorder="1" applyAlignment="1" applyProtection="1">
      <alignment horizontal="center" vertical="center"/>
      <protection/>
    </xf>
    <xf numFmtId="0" fontId="0" fillId="0" borderId="10" xfId="0" applyBorder="1" applyAlignment="1">
      <alignment horizontal="center" vertical="center" wrapText="1"/>
    </xf>
    <xf numFmtId="0" fontId="5" fillId="0" borderId="0" xfId="0" applyFont="1" applyAlignment="1">
      <alignment horizontal="center"/>
    </xf>
    <xf numFmtId="0" fontId="0"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3" fillId="0" borderId="0" xfId="0" applyFont="1" applyAlignment="1">
      <alignment horizontal="center"/>
    </xf>
    <xf numFmtId="0" fontId="8" fillId="0" borderId="0" xfId="0" applyFont="1" applyAlignment="1" quotePrefix="1">
      <alignment horizontal="center"/>
    </xf>
    <xf numFmtId="0" fontId="0" fillId="35" borderId="11" xfId="56" applyFont="1" applyFill="1" applyBorder="1" applyAlignment="1" applyProtection="1">
      <alignment horizontal="center" vertical="center" wrapText="1"/>
      <protection locked="0"/>
    </xf>
    <xf numFmtId="0" fontId="0" fillId="35" borderId="15" xfId="56" applyFont="1" applyFill="1" applyBorder="1" applyAlignment="1" applyProtection="1">
      <alignment horizontal="center" vertical="center" wrapText="1"/>
      <protection locked="0"/>
    </xf>
    <xf numFmtId="0" fontId="0" fillId="35" borderId="12" xfId="56" applyFont="1" applyFill="1" applyBorder="1" applyAlignment="1" applyProtection="1">
      <alignment horizontal="center" vertical="center" wrapText="1"/>
      <protection locked="0"/>
    </xf>
    <xf numFmtId="0" fontId="0" fillId="35" borderId="11" xfId="0" applyFont="1" applyFill="1" applyBorder="1" applyAlignment="1" applyProtection="1">
      <alignment horizontal="center" vertical="center" wrapText="1"/>
      <protection/>
    </xf>
    <xf numFmtId="0" fontId="0" fillId="35" borderId="15" xfId="0" applyFont="1" applyFill="1" applyBorder="1" applyAlignment="1" applyProtection="1">
      <alignment horizontal="center" vertical="center" wrapText="1"/>
      <protection/>
    </xf>
    <xf numFmtId="0" fontId="0" fillId="35" borderId="12" xfId="0" applyFont="1" applyFill="1" applyBorder="1" applyAlignment="1" applyProtection="1">
      <alignment horizontal="center" vertical="center" wrapText="1"/>
      <protection/>
    </xf>
    <xf numFmtId="0" fontId="0" fillId="35" borderId="11" xfId="0" applyFont="1" applyFill="1" applyBorder="1" applyAlignment="1" applyProtection="1">
      <alignment horizontal="center" vertical="center"/>
      <protection/>
    </xf>
    <xf numFmtId="0" fontId="0" fillId="35" borderId="12" xfId="0"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11" xfId="56" applyFont="1" applyFill="1" applyBorder="1" applyAlignment="1" applyProtection="1">
      <alignment horizontal="center" vertical="center"/>
      <protection locked="0"/>
    </xf>
    <xf numFmtId="0" fontId="0" fillId="0" borderId="15" xfId="56" applyFont="1" applyFill="1" applyBorder="1" applyAlignment="1" applyProtection="1">
      <alignment horizontal="center" vertical="center"/>
      <protection locked="0"/>
    </xf>
    <xf numFmtId="0" fontId="0" fillId="0" borderId="12" xfId="56" applyFont="1" applyFill="1" applyBorder="1" applyAlignment="1" applyProtection="1">
      <alignment horizontal="center" vertical="center"/>
      <protection locked="0"/>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_Anexo 9 -  POI 2010 Deptos" xfId="51"/>
    <cellStyle name="Currency" xfId="52"/>
    <cellStyle name="Currency [0]" xfId="53"/>
    <cellStyle name="Neutral" xfId="54"/>
    <cellStyle name="Normal_Anexo 9 POI 2009 Conservación 25 04" xfId="55"/>
    <cellStyle name="Normal_Anexo 9 POI 2009 Conservación 25 04_Anexo 9 -  POI 2010 Deptos"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390"/>
  <sheetViews>
    <sheetView showGridLines="0" tabSelected="1" zoomScalePageLayoutView="0" workbookViewId="0" topLeftCell="A378">
      <selection activeCell="A1" sqref="A1:F390"/>
    </sheetView>
  </sheetViews>
  <sheetFormatPr defaultColWidth="11.421875" defaultRowHeight="12.75"/>
  <cols>
    <col min="1" max="1" width="8.00390625" style="0" bestFit="1" customWidth="1"/>
    <col min="2" max="2" width="39.421875" style="0" customWidth="1"/>
    <col min="3" max="3" width="11.00390625" style="0" customWidth="1"/>
    <col min="4" max="4" width="8.140625" style="80" bestFit="1" customWidth="1"/>
    <col min="5" max="5" width="55.7109375" style="0" customWidth="1"/>
    <col min="6" max="6" width="16.421875" style="0" bestFit="1" customWidth="1"/>
    <col min="7" max="8" width="13.7109375" style="0" bestFit="1" customWidth="1"/>
  </cols>
  <sheetData>
    <row r="2" spans="1:6" ht="12.75">
      <c r="A2" s="172" t="s">
        <v>66</v>
      </c>
      <c r="B2" s="172"/>
      <c r="C2" s="172"/>
      <c r="D2" s="172"/>
      <c r="E2" s="172"/>
      <c r="F2" s="172"/>
    </row>
    <row r="3" spans="1:6" ht="12.75">
      <c r="A3" s="173" t="s">
        <v>11</v>
      </c>
      <c r="B3" s="173"/>
      <c r="C3" s="173"/>
      <c r="D3" s="173"/>
      <c r="E3" s="173"/>
      <c r="F3" s="173"/>
    </row>
    <row r="4" spans="1:6" ht="18">
      <c r="A4" s="174" t="s">
        <v>65</v>
      </c>
      <c r="B4" s="174"/>
      <c r="C4" s="174"/>
      <c r="D4" s="174"/>
      <c r="E4" s="174"/>
      <c r="F4" s="174"/>
    </row>
    <row r="5" spans="1:6" ht="6.75" customHeight="1">
      <c r="A5" s="1"/>
      <c r="B5" s="1"/>
      <c r="C5" s="1"/>
      <c r="D5" s="64"/>
      <c r="E5" s="1"/>
      <c r="F5" s="1"/>
    </row>
    <row r="6" spans="1:6" ht="18">
      <c r="A6" s="175" t="s">
        <v>178</v>
      </c>
      <c r="B6" s="175"/>
      <c r="C6" s="175"/>
      <c r="D6" s="175"/>
      <c r="E6" s="175"/>
      <c r="F6" s="175"/>
    </row>
    <row r="7" spans="1:6" ht="12.75">
      <c r="A7" s="176" t="s">
        <v>67</v>
      </c>
      <c r="B7" s="176"/>
      <c r="C7" s="176"/>
      <c r="D7" s="176"/>
      <c r="E7" s="176"/>
      <c r="F7" s="176"/>
    </row>
    <row r="8" spans="1:6" ht="12.75">
      <c r="A8" s="177" t="s">
        <v>68</v>
      </c>
      <c r="B8" s="177"/>
      <c r="C8" s="177"/>
      <c r="D8" s="177"/>
      <c r="E8" s="177"/>
      <c r="F8" s="177"/>
    </row>
    <row r="11" spans="1:6" ht="12.75" customHeight="1">
      <c r="A11" s="162" t="s">
        <v>168</v>
      </c>
      <c r="B11" s="162" t="s">
        <v>169</v>
      </c>
      <c r="C11" s="162" t="s">
        <v>164</v>
      </c>
      <c r="D11" s="164" t="s">
        <v>165</v>
      </c>
      <c r="E11" s="162" t="s">
        <v>12</v>
      </c>
      <c r="F11" s="170" t="s">
        <v>13</v>
      </c>
    </row>
    <row r="12" spans="1:6" ht="12.75">
      <c r="A12" s="162"/>
      <c r="B12" s="162"/>
      <c r="C12" s="162"/>
      <c r="D12" s="164"/>
      <c r="E12" s="162"/>
      <c r="F12" s="170"/>
    </row>
    <row r="13" spans="1:6" ht="12.75" customHeight="1">
      <c r="A13" s="162"/>
      <c r="B13" s="162"/>
      <c r="C13" s="162"/>
      <c r="D13" s="164"/>
      <c r="E13" s="162"/>
      <c r="F13" s="170"/>
    </row>
    <row r="14" spans="1:8" ht="12.75" customHeight="1">
      <c r="A14" s="16">
        <v>1</v>
      </c>
      <c r="B14" s="163" t="s">
        <v>70</v>
      </c>
      <c r="C14" s="163"/>
      <c r="D14" s="163"/>
      <c r="E14" s="163"/>
      <c r="F14" s="17">
        <f>+F15+F19+F55+F81+F85+F129</f>
        <v>500375465</v>
      </c>
      <c r="G14" s="116"/>
      <c r="H14" s="116"/>
    </row>
    <row r="15" spans="1:7" ht="12.75">
      <c r="A15" s="32" t="s">
        <v>459</v>
      </c>
      <c r="B15" s="28" t="s">
        <v>460</v>
      </c>
      <c r="C15" s="28"/>
      <c r="D15" s="65"/>
      <c r="E15" s="33"/>
      <c r="F15" s="34">
        <f>+F18</f>
        <v>1600000</v>
      </c>
      <c r="G15" s="116"/>
    </row>
    <row r="16" spans="1:6" ht="51">
      <c r="A16" s="159" t="s">
        <v>462</v>
      </c>
      <c r="B16" s="168" t="s">
        <v>461</v>
      </c>
      <c r="C16" s="129" t="s">
        <v>149</v>
      </c>
      <c r="D16" s="91" t="s">
        <v>167</v>
      </c>
      <c r="E16" s="92" t="s">
        <v>463</v>
      </c>
      <c r="F16" s="93">
        <v>1500000</v>
      </c>
    </row>
    <row r="17" spans="1:6" ht="12.75">
      <c r="A17" s="165" t="s">
        <v>122</v>
      </c>
      <c r="B17" s="168" t="s">
        <v>30</v>
      </c>
      <c r="C17" s="129" t="s">
        <v>130</v>
      </c>
      <c r="D17" s="91" t="s">
        <v>167</v>
      </c>
      <c r="E17" s="92" t="s">
        <v>464</v>
      </c>
      <c r="F17" s="93">
        <v>100000</v>
      </c>
    </row>
    <row r="18" spans="1:6" ht="12.75">
      <c r="A18" s="35"/>
      <c r="B18" s="4"/>
      <c r="C18" s="4"/>
      <c r="D18" s="67"/>
      <c r="E18" s="5" t="s">
        <v>14</v>
      </c>
      <c r="F18" s="6">
        <f>SUM(F16:F17)</f>
        <v>1600000</v>
      </c>
    </row>
    <row r="19" spans="1:7" ht="12.75" customHeight="1">
      <c r="A19" s="32" t="s">
        <v>27</v>
      </c>
      <c r="B19" s="28" t="s">
        <v>28</v>
      </c>
      <c r="C19" s="28"/>
      <c r="D19" s="65"/>
      <c r="E19" s="33"/>
      <c r="F19" s="34">
        <f>+F26+F35+F47+F54</f>
        <v>167406080</v>
      </c>
      <c r="G19" s="116"/>
    </row>
    <row r="20" spans="1:6" ht="33" customHeight="1">
      <c r="A20" s="165" t="s">
        <v>29</v>
      </c>
      <c r="B20" s="168" t="s">
        <v>30</v>
      </c>
      <c r="C20" s="90" t="s">
        <v>121</v>
      </c>
      <c r="D20" s="91" t="s">
        <v>166</v>
      </c>
      <c r="E20" s="92" t="s">
        <v>179</v>
      </c>
      <c r="F20" s="93">
        <v>1350000</v>
      </c>
    </row>
    <row r="21" spans="1:6" ht="27.75" customHeight="1">
      <c r="A21" s="165" t="s">
        <v>122</v>
      </c>
      <c r="B21" s="168" t="s">
        <v>30</v>
      </c>
      <c r="C21" s="90" t="s">
        <v>121</v>
      </c>
      <c r="D21" s="91" t="s">
        <v>166</v>
      </c>
      <c r="E21" s="92" t="s">
        <v>123</v>
      </c>
      <c r="F21" s="93">
        <v>150000</v>
      </c>
    </row>
    <row r="22" spans="1:6" ht="30.75" customHeight="1">
      <c r="A22" s="165"/>
      <c r="B22" s="168"/>
      <c r="C22" s="117" t="s">
        <v>121</v>
      </c>
      <c r="D22" s="91" t="s">
        <v>167</v>
      </c>
      <c r="E22" s="92" t="s">
        <v>184</v>
      </c>
      <c r="F22" s="93">
        <v>500000</v>
      </c>
    </row>
    <row r="23" spans="1:6" ht="42.75" customHeight="1">
      <c r="A23" s="165"/>
      <c r="B23" s="168"/>
      <c r="C23" s="117" t="s">
        <v>149</v>
      </c>
      <c r="D23" s="91" t="s">
        <v>167</v>
      </c>
      <c r="E23" s="92" t="s">
        <v>185</v>
      </c>
      <c r="F23" s="93">
        <v>1250000</v>
      </c>
    </row>
    <row r="24" spans="1:6" ht="25.5">
      <c r="A24" s="165"/>
      <c r="B24" s="168"/>
      <c r="C24" s="117" t="s">
        <v>130</v>
      </c>
      <c r="D24" s="91" t="s">
        <v>167</v>
      </c>
      <c r="E24" s="92" t="s">
        <v>186</v>
      </c>
      <c r="F24" s="93">
        <v>150000</v>
      </c>
    </row>
    <row r="25" spans="1:6" ht="25.5">
      <c r="A25" s="165"/>
      <c r="B25" s="168"/>
      <c r="C25" s="117" t="s">
        <v>130</v>
      </c>
      <c r="D25" s="91" t="s">
        <v>167</v>
      </c>
      <c r="E25" s="92" t="s">
        <v>187</v>
      </c>
      <c r="F25" s="93">
        <v>100000</v>
      </c>
    </row>
    <row r="26" spans="1:6" ht="12.75">
      <c r="A26" s="35"/>
      <c r="B26" s="4"/>
      <c r="C26" s="4"/>
      <c r="D26" s="67"/>
      <c r="E26" s="5" t="s">
        <v>14</v>
      </c>
      <c r="F26" s="6">
        <f>SUM(F20:F25)</f>
        <v>3500000</v>
      </c>
    </row>
    <row r="27" spans="1:6" ht="12.75">
      <c r="A27" s="152" t="s">
        <v>31</v>
      </c>
      <c r="B27" s="178" t="s">
        <v>32</v>
      </c>
      <c r="C27" s="90"/>
      <c r="D27" s="91"/>
      <c r="E27" s="94" t="s">
        <v>124</v>
      </c>
      <c r="F27" s="95"/>
    </row>
    <row r="28" spans="1:6" ht="25.5">
      <c r="A28" s="153"/>
      <c r="B28" s="179"/>
      <c r="C28" s="90" t="s">
        <v>121</v>
      </c>
      <c r="D28" s="91" t="s">
        <v>166</v>
      </c>
      <c r="E28" s="37" t="s">
        <v>125</v>
      </c>
      <c r="F28" s="95">
        <v>1120000</v>
      </c>
    </row>
    <row r="29" spans="1:6" ht="25.5">
      <c r="A29" s="153"/>
      <c r="B29" s="179"/>
      <c r="C29" s="90" t="s">
        <v>121</v>
      </c>
      <c r="D29" s="91" t="s">
        <v>166</v>
      </c>
      <c r="E29" s="37" t="s">
        <v>126</v>
      </c>
      <c r="F29" s="95">
        <v>560000</v>
      </c>
    </row>
    <row r="30" spans="1:6" ht="25.5">
      <c r="A30" s="153"/>
      <c r="B30" s="179"/>
      <c r="C30" s="90" t="s">
        <v>121</v>
      </c>
      <c r="D30" s="91" t="s">
        <v>166</v>
      </c>
      <c r="E30" s="37" t="s">
        <v>127</v>
      </c>
      <c r="F30" s="95">
        <v>388000</v>
      </c>
    </row>
    <row r="31" spans="1:6" ht="38.25">
      <c r="A31" s="153"/>
      <c r="B31" s="179"/>
      <c r="C31" s="90" t="s">
        <v>121</v>
      </c>
      <c r="D31" s="91" t="s">
        <v>166</v>
      </c>
      <c r="E31" s="37" t="s">
        <v>180</v>
      </c>
      <c r="F31" s="95">
        <v>388000</v>
      </c>
    </row>
    <row r="32" spans="1:6" ht="25.5">
      <c r="A32" s="153"/>
      <c r="B32" s="179"/>
      <c r="C32" s="90" t="s">
        <v>121</v>
      </c>
      <c r="D32" s="91" t="s">
        <v>166</v>
      </c>
      <c r="E32" s="37" t="s">
        <v>128</v>
      </c>
      <c r="F32" s="95">
        <v>560000</v>
      </c>
    </row>
    <row r="33" spans="1:6" ht="25.5">
      <c r="A33" s="153"/>
      <c r="B33" s="179"/>
      <c r="C33" s="90" t="s">
        <v>121</v>
      </c>
      <c r="D33" s="91" t="s">
        <v>166</v>
      </c>
      <c r="E33" s="37" t="s">
        <v>123</v>
      </c>
      <c r="F33" s="95">
        <v>344000</v>
      </c>
    </row>
    <row r="34" spans="1:6" ht="63.75">
      <c r="A34" s="154"/>
      <c r="B34" s="180"/>
      <c r="C34" s="117" t="s">
        <v>121</v>
      </c>
      <c r="D34" s="91" t="s">
        <v>167</v>
      </c>
      <c r="E34" s="37" t="s">
        <v>188</v>
      </c>
      <c r="F34" s="95">
        <v>900000</v>
      </c>
    </row>
    <row r="35" spans="1:6" ht="12.75">
      <c r="A35" s="35"/>
      <c r="B35" s="4"/>
      <c r="C35" s="4"/>
      <c r="D35" s="67"/>
      <c r="E35" s="5" t="s">
        <v>14</v>
      </c>
      <c r="F35" s="6">
        <f>SUM(F28:F34)</f>
        <v>4260000</v>
      </c>
    </row>
    <row r="36" spans="1:6" ht="12.75">
      <c r="A36" s="152" t="s">
        <v>90</v>
      </c>
      <c r="B36" s="178" t="s">
        <v>91</v>
      </c>
      <c r="C36" s="90" t="s">
        <v>121</v>
      </c>
      <c r="D36" s="91" t="s">
        <v>166</v>
      </c>
      <c r="E36" s="37" t="s">
        <v>129</v>
      </c>
      <c r="F36" s="93">
        <v>1500000</v>
      </c>
    </row>
    <row r="37" spans="1:6" ht="25.5">
      <c r="A37" s="153"/>
      <c r="B37" s="179"/>
      <c r="C37" s="90" t="s">
        <v>121</v>
      </c>
      <c r="D37" s="91" t="s">
        <v>166</v>
      </c>
      <c r="E37" s="37" t="s">
        <v>181</v>
      </c>
      <c r="F37" s="93">
        <v>1900000</v>
      </c>
    </row>
    <row r="38" spans="1:6" ht="12.75">
      <c r="A38" s="153"/>
      <c r="B38" s="179"/>
      <c r="C38" s="90" t="s">
        <v>121</v>
      </c>
      <c r="D38" s="91" t="s">
        <v>166</v>
      </c>
      <c r="E38" s="37" t="s">
        <v>182</v>
      </c>
      <c r="F38" s="93">
        <v>3600000</v>
      </c>
    </row>
    <row r="39" spans="1:6" ht="12.75" customHeight="1">
      <c r="A39" s="153"/>
      <c r="B39" s="179"/>
      <c r="C39" s="90" t="s">
        <v>121</v>
      </c>
      <c r="D39" s="91" t="s">
        <v>166</v>
      </c>
      <c r="E39" s="37" t="s">
        <v>183</v>
      </c>
      <c r="F39" s="93">
        <v>500000</v>
      </c>
    </row>
    <row r="40" spans="1:6" ht="12.75" customHeight="1" hidden="1">
      <c r="A40" s="153"/>
      <c r="B40" s="179"/>
      <c r="C40" s="117" t="s">
        <v>121</v>
      </c>
      <c r="D40" s="91" t="s">
        <v>167</v>
      </c>
      <c r="E40" s="37" t="s">
        <v>189</v>
      </c>
      <c r="F40" s="93">
        <v>1400000</v>
      </c>
    </row>
    <row r="41" spans="1:6" ht="12.75">
      <c r="A41" s="153"/>
      <c r="B41" s="179"/>
      <c r="C41" s="117" t="s">
        <v>121</v>
      </c>
      <c r="D41" s="91" t="s">
        <v>167</v>
      </c>
      <c r="E41" s="37" t="s">
        <v>190</v>
      </c>
      <c r="F41" s="93">
        <v>500000</v>
      </c>
    </row>
    <row r="42" spans="1:6" ht="34.5" customHeight="1">
      <c r="A42" s="153"/>
      <c r="B42" s="179"/>
      <c r="C42" s="117" t="s">
        <v>121</v>
      </c>
      <c r="D42" s="91" t="s">
        <v>167</v>
      </c>
      <c r="E42" s="37" t="s">
        <v>191</v>
      </c>
      <c r="F42" s="93">
        <v>100000</v>
      </c>
    </row>
    <row r="43" spans="1:6" ht="25.5">
      <c r="A43" s="153"/>
      <c r="B43" s="179"/>
      <c r="C43" s="117" t="s">
        <v>121</v>
      </c>
      <c r="D43" s="91" t="s">
        <v>167</v>
      </c>
      <c r="E43" s="37" t="s">
        <v>192</v>
      </c>
      <c r="F43" s="93">
        <v>1000000</v>
      </c>
    </row>
    <row r="44" spans="1:6" ht="25.5">
      <c r="A44" s="153"/>
      <c r="B44" s="179"/>
      <c r="C44" s="117" t="s">
        <v>131</v>
      </c>
      <c r="D44" s="91" t="s">
        <v>167</v>
      </c>
      <c r="E44" s="37" t="s">
        <v>193</v>
      </c>
      <c r="F44" s="93">
        <v>175000</v>
      </c>
    </row>
    <row r="45" spans="1:6" ht="12.75">
      <c r="A45" s="153"/>
      <c r="B45" s="179"/>
      <c r="C45" s="117" t="s">
        <v>130</v>
      </c>
      <c r="D45" s="91" t="s">
        <v>167</v>
      </c>
      <c r="E45" s="37" t="s">
        <v>194</v>
      </c>
      <c r="F45" s="93">
        <v>200000</v>
      </c>
    </row>
    <row r="46" spans="1:6" ht="25.5">
      <c r="A46" s="154"/>
      <c r="B46" s="180"/>
      <c r="C46" s="119" t="s">
        <v>196</v>
      </c>
      <c r="D46" s="91" t="s">
        <v>167</v>
      </c>
      <c r="E46" s="37" t="s">
        <v>195</v>
      </c>
      <c r="F46" s="93">
        <v>179000</v>
      </c>
    </row>
    <row r="47" spans="1:7" ht="15" customHeight="1">
      <c r="A47" s="35"/>
      <c r="B47" s="4"/>
      <c r="C47" s="4"/>
      <c r="D47" s="67"/>
      <c r="E47" s="5" t="s">
        <v>14</v>
      </c>
      <c r="F47" s="6">
        <f>+F36+F37+F38+F39+F41+F42+F43+F44+F45+F46</f>
        <v>9654000</v>
      </c>
      <c r="G47" s="116"/>
    </row>
    <row r="48" spans="1:6" ht="12.75" customHeight="1" hidden="1">
      <c r="A48" s="38" t="s">
        <v>34</v>
      </c>
      <c r="B48" s="39" t="s">
        <v>35</v>
      </c>
      <c r="C48" s="39"/>
      <c r="D48" s="68"/>
      <c r="E48" s="40" t="s">
        <v>96</v>
      </c>
      <c r="F48" s="39"/>
    </row>
    <row r="49" spans="1:6" ht="25.5">
      <c r="A49" s="181" t="s">
        <v>83</v>
      </c>
      <c r="B49" s="178" t="s">
        <v>36</v>
      </c>
      <c r="C49" s="90" t="s">
        <v>132</v>
      </c>
      <c r="D49" s="91" t="s">
        <v>166</v>
      </c>
      <c r="E49" s="37" t="s">
        <v>197</v>
      </c>
      <c r="F49" s="93">
        <v>114992080</v>
      </c>
    </row>
    <row r="50" spans="1:6" ht="25.5">
      <c r="A50" s="182"/>
      <c r="B50" s="179"/>
      <c r="C50" s="90" t="s">
        <v>121</v>
      </c>
      <c r="D50" s="91" t="s">
        <v>167</v>
      </c>
      <c r="E50" s="37" t="s">
        <v>198</v>
      </c>
      <c r="F50" s="93">
        <v>3000000</v>
      </c>
    </row>
    <row r="51" spans="1:6" ht="12.75">
      <c r="A51" s="182"/>
      <c r="B51" s="179"/>
      <c r="C51" s="90" t="s">
        <v>131</v>
      </c>
      <c r="D51" s="91" t="s">
        <v>167</v>
      </c>
      <c r="E51" s="24" t="s">
        <v>199</v>
      </c>
      <c r="F51" s="93">
        <v>10000000</v>
      </c>
    </row>
    <row r="52" spans="1:6" ht="25.5">
      <c r="A52" s="182"/>
      <c r="B52" s="179"/>
      <c r="C52" s="119" t="s">
        <v>196</v>
      </c>
      <c r="D52" s="91" t="s">
        <v>167</v>
      </c>
      <c r="E52" s="24" t="s">
        <v>200</v>
      </c>
      <c r="F52" s="93">
        <v>15000000</v>
      </c>
    </row>
    <row r="53" spans="1:6" ht="12.75" customHeight="1">
      <c r="A53" s="183"/>
      <c r="B53" s="180"/>
      <c r="C53" s="119" t="s">
        <v>170</v>
      </c>
      <c r="D53" s="91" t="s">
        <v>167</v>
      </c>
      <c r="E53" s="24" t="s">
        <v>201</v>
      </c>
      <c r="F53" s="93">
        <v>7000000</v>
      </c>
    </row>
    <row r="54" spans="1:6" ht="14.25" customHeight="1">
      <c r="A54" s="35"/>
      <c r="B54" s="4"/>
      <c r="C54" s="4"/>
      <c r="D54" s="67"/>
      <c r="E54" s="5" t="s">
        <v>14</v>
      </c>
      <c r="F54" s="6">
        <f>SUM(F49:F53)</f>
        <v>149992080</v>
      </c>
    </row>
    <row r="55" spans="1:7" ht="12.75">
      <c r="A55" s="27" t="s">
        <v>37</v>
      </c>
      <c r="B55" s="41" t="s">
        <v>38</v>
      </c>
      <c r="C55" s="41"/>
      <c r="D55" s="69"/>
      <c r="E55" s="29"/>
      <c r="F55" s="30">
        <f>+F57+F59+F62+F64+F67+F80</f>
        <v>209184885</v>
      </c>
      <c r="G55" s="116"/>
    </row>
    <row r="56" spans="1:6" ht="51">
      <c r="A56" s="96" t="s">
        <v>39</v>
      </c>
      <c r="B56" s="90" t="s">
        <v>40</v>
      </c>
      <c r="C56" s="90" t="s">
        <v>121</v>
      </c>
      <c r="D56" s="91" t="s">
        <v>166</v>
      </c>
      <c r="E56" s="37" t="s">
        <v>202</v>
      </c>
      <c r="F56" s="93">
        <v>3000000</v>
      </c>
    </row>
    <row r="57" spans="1:6" ht="12.75">
      <c r="A57" s="43"/>
      <c r="B57" s="4"/>
      <c r="C57" s="4"/>
      <c r="D57" s="67"/>
      <c r="E57" s="5" t="s">
        <v>14</v>
      </c>
      <c r="F57" s="6">
        <f>SUM(F56)</f>
        <v>3000000</v>
      </c>
    </row>
    <row r="58" spans="1:6" ht="26.25" customHeight="1">
      <c r="A58" s="118" t="s">
        <v>203</v>
      </c>
      <c r="B58" s="119" t="s">
        <v>204</v>
      </c>
      <c r="C58" s="119" t="s">
        <v>121</v>
      </c>
      <c r="D58" s="91" t="s">
        <v>166</v>
      </c>
      <c r="E58" s="97" t="s">
        <v>205</v>
      </c>
      <c r="F58" s="93">
        <v>10000000</v>
      </c>
    </row>
    <row r="59" spans="1:6" ht="12.75">
      <c r="A59" s="3"/>
      <c r="B59" s="81"/>
      <c r="C59" s="4"/>
      <c r="D59" s="67"/>
      <c r="E59" s="5" t="s">
        <v>14</v>
      </c>
      <c r="F59" s="6">
        <f>SUM(F58)</f>
        <v>10000000</v>
      </c>
    </row>
    <row r="60" spans="1:6" ht="12.75">
      <c r="A60" s="184" t="s">
        <v>15</v>
      </c>
      <c r="B60" s="178" t="s">
        <v>16</v>
      </c>
      <c r="C60" s="90" t="s">
        <v>130</v>
      </c>
      <c r="D60" s="91" t="s">
        <v>167</v>
      </c>
      <c r="E60" s="97" t="s">
        <v>206</v>
      </c>
      <c r="F60" s="93">
        <v>2000000</v>
      </c>
    </row>
    <row r="61" spans="1:6" ht="51">
      <c r="A61" s="185"/>
      <c r="B61" s="180"/>
      <c r="C61" s="119" t="s">
        <v>130</v>
      </c>
      <c r="D61" s="91" t="s">
        <v>167</v>
      </c>
      <c r="E61" s="37" t="s">
        <v>207</v>
      </c>
      <c r="F61" s="93">
        <v>6000000</v>
      </c>
    </row>
    <row r="62" spans="1:6" ht="12.75">
      <c r="A62" s="3"/>
      <c r="B62" s="81"/>
      <c r="C62" s="4"/>
      <c r="D62" s="67"/>
      <c r="E62" s="5" t="s">
        <v>14</v>
      </c>
      <c r="F62" s="6">
        <f>SUM(F60:F61)</f>
        <v>8000000</v>
      </c>
    </row>
    <row r="63" spans="1:6" ht="102">
      <c r="A63" s="121" t="s">
        <v>17</v>
      </c>
      <c r="B63" s="120" t="s">
        <v>18</v>
      </c>
      <c r="C63" s="98" t="s">
        <v>170</v>
      </c>
      <c r="D63" s="91" t="s">
        <v>166</v>
      </c>
      <c r="E63" s="99" t="s">
        <v>208</v>
      </c>
      <c r="F63" s="93">
        <v>8000000</v>
      </c>
    </row>
    <row r="64" spans="1:6" ht="12.75">
      <c r="A64" s="3"/>
      <c r="B64" s="4"/>
      <c r="C64" s="4"/>
      <c r="D64" s="67"/>
      <c r="E64" s="5" t="s">
        <v>14</v>
      </c>
      <c r="F64" s="6">
        <f>SUM(F63)</f>
        <v>8000000</v>
      </c>
    </row>
    <row r="65" spans="1:6" ht="50.25" customHeight="1">
      <c r="A65" s="159" t="s">
        <v>19</v>
      </c>
      <c r="B65" s="168" t="s">
        <v>20</v>
      </c>
      <c r="C65" s="90" t="s">
        <v>130</v>
      </c>
      <c r="D65" s="91" t="s">
        <v>167</v>
      </c>
      <c r="E65" s="97" t="s">
        <v>209</v>
      </c>
      <c r="F65" s="93">
        <v>102800000</v>
      </c>
    </row>
    <row r="66" spans="1:6" ht="25.5">
      <c r="A66" s="159"/>
      <c r="B66" s="168"/>
      <c r="C66" s="90" t="s">
        <v>130</v>
      </c>
      <c r="D66" s="91" t="s">
        <v>167</v>
      </c>
      <c r="E66" s="124" t="s">
        <v>210</v>
      </c>
      <c r="F66" s="93">
        <v>54500000</v>
      </c>
    </row>
    <row r="67" spans="1:6" ht="12.75">
      <c r="A67" s="35"/>
      <c r="B67" s="4"/>
      <c r="C67" s="4"/>
      <c r="D67" s="67"/>
      <c r="E67" s="5" t="s">
        <v>14</v>
      </c>
      <c r="F67" s="6">
        <f>SUM(F65:F66)</f>
        <v>157300000</v>
      </c>
    </row>
    <row r="68" spans="1:6" ht="25.5">
      <c r="A68" s="145" t="s">
        <v>71</v>
      </c>
      <c r="B68" s="145" t="s">
        <v>72</v>
      </c>
      <c r="C68" s="100" t="s">
        <v>131</v>
      </c>
      <c r="D68" s="101" t="s">
        <v>166</v>
      </c>
      <c r="E68" s="97" t="s">
        <v>211</v>
      </c>
      <c r="F68" s="93">
        <v>2434635</v>
      </c>
    </row>
    <row r="69" spans="1:6" ht="25.5">
      <c r="A69" s="145"/>
      <c r="B69" s="145"/>
      <c r="C69" s="100" t="s">
        <v>131</v>
      </c>
      <c r="D69" s="101" t="s">
        <v>166</v>
      </c>
      <c r="E69" s="97" t="s">
        <v>212</v>
      </c>
      <c r="F69" s="93">
        <v>1179000</v>
      </c>
    </row>
    <row r="70" spans="1:6" ht="38.25">
      <c r="A70" s="145"/>
      <c r="B70" s="145"/>
      <c r="C70" s="100" t="s">
        <v>132</v>
      </c>
      <c r="D70" s="101" t="s">
        <v>166</v>
      </c>
      <c r="E70" s="97" t="s">
        <v>213</v>
      </c>
      <c r="F70" s="93">
        <v>1100000</v>
      </c>
    </row>
    <row r="71" spans="1:6" ht="25.5">
      <c r="A71" s="145"/>
      <c r="B71" s="145"/>
      <c r="C71" s="100" t="s">
        <v>132</v>
      </c>
      <c r="D71" s="101" t="s">
        <v>166</v>
      </c>
      <c r="E71" s="97" t="s">
        <v>214</v>
      </c>
      <c r="F71" s="93">
        <v>1179000</v>
      </c>
    </row>
    <row r="72" spans="1:6" ht="25.5">
      <c r="A72" s="145"/>
      <c r="B72" s="145"/>
      <c r="C72" s="100" t="s">
        <v>132</v>
      </c>
      <c r="D72" s="101" t="s">
        <v>166</v>
      </c>
      <c r="E72" s="97" t="s">
        <v>215</v>
      </c>
      <c r="F72" s="93">
        <v>1473750</v>
      </c>
    </row>
    <row r="73" spans="1:6" ht="76.5">
      <c r="A73" s="145"/>
      <c r="B73" s="145"/>
      <c r="C73" s="100" t="s">
        <v>149</v>
      </c>
      <c r="D73" s="101" t="s">
        <v>166</v>
      </c>
      <c r="E73" s="97" t="s">
        <v>216</v>
      </c>
      <c r="F73" s="93">
        <v>1768500</v>
      </c>
    </row>
    <row r="74" spans="1:6" ht="15" customHeight="1">
      <c r="A74" s="145"/>
      <c r="B74" s="145"/>
      <c r="C74" s="100" t="s">
        <v>121</v>
      </c>
      <c r="D74" s="101" t="s">
        <v>167</v>
      </c>
      <c r="E74" s="97" t="s">
        <v>217</v>
      </c>
      <c r="F74" s="93">
        <v>1350000</v>
      </c>
    </row>
    <row r="75" spans="1:7" ht="25.5">
      <c r="A75" s="145"/>
      <c r="B75" s="145"/>
      <c r="C75" s="100" t="s">
        <v>121</v>
      </c>
      <c r="D75" s="101" t="s">
        <v>167</v>
      </c>
      <c r="E75" s="97" t="s">
        <v>218</v>
      </c>
      <c r="F75" s="93">
        <v>100000</v>
      </c>
      <c r="G75" s="116"/>
    </row>
    <row r="76" spans="1:6" ht="12.75">
      <c r="A76" s="145"/>
      <c r="B76" s="145"/>
      <c r="C76" s="100" t="s">
        <v>121</v>
      </c>
      <c r="D76" s="101" t="s">
        <v>167</v>
      </c>
      <c r="E76" s="97" t="s">
        <v>219</v>
      </c>
      <c r="F76" s="93">
        <v>1700000</v>
      </c>
    </row>
    <row r="77" spans="1:6" ht="38.25">
      <c r="A77" s="145"/>
      <c r="B77" s="145"/>
      <c r="C77" s="122" t="s">
        <v>132</v>
      </c>
      <c r="D77" s="101" t="s">
        <v>167</v>
      </c>
      <c r="E77" s="97" t="s">
        <v>220</v>
      </c>
      <c r="F77" s="93">
        <v>8000000</v>
      </c>
    </row>
    <row r="78" spans="1:6" ht="25.5">
      <c r="A78" s="145"/>
      <c r="B78" s="145"/>
      <c r="C78" s="122" t="s">
        <v>130</v>
      </c>
      <c r="D78" s="101" t="s">
        <v>167</v>
      </c>
      <c r="E78" s="97" t="s">
        <v>221</v>
      </c>
      <c r="F78" s="93">
        <v>2000000</v>
      </c>
    </row>
    <row r="79" spans="1:6" ht="76.5">
      <c r="A79" s="145"/>
      <c r="B79" s="145"/>
      <c r="C79" s="122" t="s">
        <v>142</v>
      </c>
      <c r="D79" s="101" t="s">
        <v>167</v>
      </c>
      <c r="E79" s="97" t="s">
        <v>222</v>
      </c>
      <c r="F79" s="93">
        <v>600000</v>
      </c>
    </row>
    <row r="80" spans="1:6" ht="12.75">
      <c r="A80" s="35"/>
      <c r="B80" s="4"/>
      <c r="C80" s="4"/>
      <c r="D80" s="67"/>
      <c r="E80" s="5" t="s">
        <v>14</v>
      </c>
      <c r="F80" s="6">
        <f>SUM(F68:F79)</f>
        <v>22884885</v>
      </c>
    </row>
    <row r="81" spans="1:6" ht="12.75">
      <c r="A81" s="84" t="s">
        <v>84</v>
      </c>
      <c r="B81" s="83" t="s">
        <v>73</v>
      </c>
      <c r="C81" s="41"/>
      <c r="D81" s="69"/>
      <c r="E81" s="29"/>
      <c r="F81" s="30">
        <f>+F84</f>
        <v>2000000</v>
      </c>
    </row>
    <row r="82" spans="1:6" ht="25.5">
      <c r="A82" s="160" t="s">
        <v>98</v>
      </c>
      <c r="B82" s="157" t="s">
        <v>85</v>
      </c>
      <c r="C82" s="98" t="s">
        <v>121</v>
      </c>
      <c r="D82" s="91" t="s">
        <v>166</v>
      </c>
      <c r="E82" s="22" t="s">
        <v>223</v>
      </c>
      <c r="F82" s="93">
        <v>1000000</v>
      </c>
    </row>
    <row r="83" spans="1:6" ht="25.5">
      <c r="A83" s="161"/>
      <c r="B83" s="158"/>
      <c r="C83" s="98" t="s">
        <v>121</v>
      </c>
      <c r="D83" s="91" t="s">
        <v>166</v>
      </c>
      <c r="E83" s="22" t="s">
        <v>156</v>
      </c>
      <c r="F83" s="93">
        <v>1000000</v>
      </c>
    </row>
    <row r="84" spans="1:6" ht="12.75">
      <c r="A84" s="85"/>
      <c r="B84" s="82"/>
      <c r="C84" s="4"/>
      <c r="D84" s="67"/>
      <c r="E84" s="5" t="s">
        <v>14</v>
      </c>
      <c r="F84" s="6">
        <f>SUM(F82:F83)</f>
        <v>2000000</v>
      </c>
    </row>
    <row r="85" spans="1:7" ht="12.75">
      <c r="A85" s="27" t="s">
        <v>48</v>
      </c>
      <c r="B85" s="41" t="s">
        <v>55</v>
      </c>
      <c r="C85" s="41"/>
      <c r="D85" s="69"/>
      <c r="E85" s="29"/>
      <c r="F85" s="30">
        <f>+F119+F128</f>
        <v>38579500</v>
      </c>
      <c r="G85" s="116"/>
    </row>
    <row r="86" spans="1:6" ht="12.75">
      <c r="A86" s="165" t="s">
        <v>56</v>
      </c>
      <c r="B86" s="168" t="s">
        <v>57</v>
      </c>
      <c r="C86" s="90" t="s">
        <v>121</v>
      </c>
      <c r="D86" s="91" t="s">
        <v>166</v>
      </c>
      <c r="E86" s="25" t="s">
        <v>224</v>
      </c>
      <c r="F86" s="93"/>
    </row>
    <row r="87" spans="1:6" ht="12.75">
      <c r="A87" s="165"/>
      <c r="B87" s="168"/>
      <c r="C87" s="90" t="s">
        <v>121</v>
      </c>
      <c r="D87" s="91" t="s">
        <v>166</v>
      </c>
      <c r="E87" s="99" t="s">
        <v>133</v>
      </c>
      <c r="F87" s="93">
        <v>3000000</v>
      </c>
    </row>
    <row r="88" spans="1:6" ht="12.75">
      <c r="A88" s="165"/>
      <c r="B88" s="168"/>
      <c r="C88" s="90" t="s">
        <v>121</v>
      </c>
      <c r="D88" s="91" t="s">
        <v>166</v>
      </c>
      <c r="E88" s="99" t="s">
        <v>134</v>
      </c>
      <c r="F88" s="93">
        <v>720000</v>
      </c>
    </row>
    <row r="89" spans="1:6" ht="25.5" customHeight="1">
      <c r="A89" s="165"/>
      <c r="B89" s="168"/>
      <c r="C89" s="90" t="s">
        <v>121</v>
      </c>
      <c r="D89" s="91" t="s">
        <v>166</v>
      </c>
      <c r="E89" s="99" t="s">
        <v>135</v>
      </c>
      <c r="F89" s="93">
        <v>10700000</v>
      </c>
    </row>
    <row r="90" spans="1:6" ht="12.75">
      <c r="A90" s="165"/>
      <c r="B90" s="168"/>
      <c r="C90" s="90" t="s">
        <v>121</v>
      </c>
      <c r="D90" s="91" t="s">
        <v>166</v>
      </c>
      <c r="E90" s="99" t="s">
        <v>136</v>
      </c>
      <c r="F90" s="93">
        <v>950000</v>
      </c>
    </row>
    <row r="91" spans="1:6" ht="12.75">
      <c r="A91" s="165"/>
      <c r="B91" s="168"/>
      <c r="C91" s="90" t="s">
        <v>121</v>
      </c>
      <c r="D91" s="91" t="s">
        <v>166</v>
      </c>
      <c r="E91" s="99" t="s">
        <v>137</v>
      </c>
      <c r="F91" s="93">
        <v>150000</v>
      </c>
    </row>
    <row r="92" spans="1:6" ht="12.75">
      <c r="A92" s="165"/>
      <c r="B92" s="168"/>
      <c r="C92" s="90" t="s">
        <v>121</v>
      </c>
      <c r="D92" s="91" t="s">
        <v>166</v>
      </c>
      <c r="E92" s="99" t="s">
        <v>138</v>
      </c>
      <c r="F92" s="93">
        <v>350000</v>
      </c>
    </row>
    <row r="93" spans="1:6" ht="12.75">
      <c r="A93" s="165"/>
      <c r="B93" s="168"/>
      <c r="C93" s="90" t="s">
        <v>121</v>
      </c>
      <c r="D93" s="91" t="s">
        <v>166</v>
      </c>
      <c r="E93" s="99" t="s">
        <v>139</v>
      </c>
      <c r="F93" s="93">
        <v>710500</v>
      </c>
    </row>
    <row r="94" spans="1:6" ht="25.5">
      <c r="A94" s="165"/>
      <c r="B94" s="168"/>
      <c r="C94" s="90" t="s">
        <v>130</v>
      </c>
      <c r="D94" s="91" t="s">
        <v>166</v>
      </c>
      <c r="E94" s="25" t="s">
        <v>225</v>
      </c>
      <c r="F94" s="93"/>
    </row>
    <row r="95" spans="1:6" ht="12.75">
      <c r="A95" s="165"/>
      <c r="B95" s="168"/>
      <c r="C95" s="119" t="s">
        <v>130</v>
      </c>
      <c r="D95" s="91" t="s">
        <v>166</v>
      </c>
      <c r="E95" s="99" t="s">
        <v>226</v>
      </c>
      <c r="F95" s="93">
        <v>144000</v>
      </c>
    </row>
    <row r="96" spans="1:6" ht="12.75">
      <c r="A96" s="165"/>
      <c r="B96" s="168"/>
      <c r="C96" s="119" t="s">
        <v>130</v>
      </c>
      <c r="D96" s="91" t="s">
        <v>166</v>
      </c>
      <c r="E96" s="99" t="s">
        <v>227</v>
      </c>
      <c r="F96" s="93">
        <v>240000</v>
      </c>
    </row>
    <row r="97" spans="1:6" ht="12.75">
      <c r="A97" s="165"/>
      <c r="B97" s="168"/>
      <c r="C97" s="119" t="s">
        <v>130</v>
      </c>
      <c r="D97" s="91" t="s">
        <v>166</v>
      </c>
      <c r="E97" s="99" t="s">
        <v>228</v>
      </c>
      <c r="F97" s="93">
        <v>500000</v>
      </c>
    </row>
    <row r="98" spans="1:6" ht="12.75">
      <c r="A98" s="165"/>
      <c r="B98" s="168"/>
      <c r="C98" s="119" t="s">
        <v>130</v>
      </c>
      <c r="D98" s="91" t="s">
        <v>166</v>
      </c>
      <c r="E98" s="99" t="s">
        <v>229</v>
      </c>
      <c r="F98" s="93">
        <v>200000</v>
      </c>
    </row>
    <row r="99" spans="1:6" ht="12.75">
      <c r="A99" s="165"/>
      <c r="B99" s="168"/>
      <c r="C99" s="119" t="s">
        <v>130</v>
      </c>
      <c r="D99" s="91" t="s">
        <v>166</v>
      </c>
      <c r="E99" s="99" t="s">
        <v>230</v>
      </c>
      <c r="F99" s="93">
        <v>300000</v>
      </c>
    </row>
    <row r="100" spans="1:6" ht="12.75">
      <c r="A100" s="165"/>
      <c r="B100" s="168"/>
      <c r="C100" s="119" t="s">
        <v>130</v>
      </c>
      <c r="D100" s="91" t="s">
        <v>166</v>
      </c>
      <c r="E100" s="99" t="s">
        <v>231</v>
      </c>
      <c r="F100" s="93">
        <v>300000</v>
      </c>
    </row>
    <row r="101" spans="1:6" ht="12.75">
      <c r="A101" s="165"/>
      <c r="B101" s="168"/>
      <c r="C101" s="119" t="s">
        <v>130</v>
      </c>
      <c r="D101" s="91" t="s">
        <v>166</v>
      </c>
      <c r="E101" s="99" t="s">
        <v>232</v>
      </c>
      <c r="F101" s="93">
        <v>960000</v>
      </c>
    </row>
    <row r="102" spans="1:6" ht="12.75">
      <c r="A102" s="165"/>
      <c r="B102" s="168"/>
      <c r="C102" s="119" t="s">
        <v>130</v>
      </c>
      <c r="D102" s="91" t="s">
        <v>166</v>
      </c>
      <c r="E102" s="99" t="s">
        <v>233</v>
      </c>
      <c r="F102" s="93">
        <v>300000</v>
      </c>
    </row>
    <row r="103" spans="1:6" ht="25.5">
      <c r="A103" s="165"/>
      <c r="B103" s="168"/>
      <c r="C103" s="90" t="s">
        <v>121</v>
      </c>
      <c r="D103" s="91" t="s">
        <v>167</v>
      </c>
      <c r="E103" s="99" t="s">
        <v>234</v>
      </c>
      <c r="F103" s="93">
        <v>1000000</v>
      </c>
    </row>
    <row r="104" spans="1:6" ht="25.5">
      <c r="A104" s="165"/>
      <c r="B104" s="168"/>
      <c r="C104" s="119" t="s">
        <v>121</v>
      </c>
      <c r="D104" s="91" t="s">
        <v>167</v>
      </c>
      <c r="E104" s="99" t="s">
        <v>235</v>
      </c>
      <c r="F104" s="93">
        <v>300000</v>
      </c>
    </row>
    <row r="105" spans="1:6" ht="12.75">
      <c r="A105" s="165"/>
      <c r="B105" s="168"/>
      <c r="C105" s="119" t="s">
        <v>121</v>
      </c>
      <c r="D105" s="91" t="s">
        <v>167</v>
      </c>
      <c r="E105" s="99" t="s">
        <v>236</v>
      </c>
      <c r="F105" s="93">
        <v>150000</v>
      </c>
    </row>
    <row r="106" spans="1:6" ht="12.75">
      <c r="A106" s="165"/>
      <c r="B106" s="168"/>
      <c r="C106" s="119" t="s">
        <v>121</v>
      </c>
      <c r="D106" s="91" t="s">
        <v>167</v>
      </c>
      <c r="E106" s="99" t="s">
        <v>237</v>
      </c>
      <c r="F106" s="93">
        <v>750000</v>
      </c>
    </row>
    <row r="107" spans="1:6" ht="25.5">
      <c r="A107" s="165"/>
      <c r="B107" s="168"/>
      <c r="C107" s="119" t="s">
        <v>121</v>
      </c>
      <c r="D107" s="91" t="s">
        <v>167</v>
      </c>
      <c r="E107" s="99" t="s">
        <v>238</v>
      </c>
      <c r="F107" s="93">
        <v>920000</v>
      </c>
    </row>
    <row r="108" spans="1:6" ht="12.75">
      <c r="A108" s="165"/>
      <c r="B108" s="168"/>
      <c r="C108" s="119" t="s">
        <v>121</v>
      </c>
      <c r="D108" s="91" t="s">
        <v>167</v>
      </c>
      <c r="E108" s="99" t="s">
        <v>239</v>
      </c>
      <c r="F108" s="93">
        <v>225000</v>
      </c>
    </row>
    <row r="109" spans="1:6" ht="76.5">
      <c r="A109" s="165"/>
      <c r="B109" s="168"/>
      <c r="C109" s="119" t="s">
        <v>121</v>
      </c>
      <c r="D109" s="91" t="s">
        <v>167</v>
      </c>
      <c r="E109" s="99" t="s">
        <v>240</v>
      </c>
      <c r="F109" s="93">
        <v>2550000</v>
      </c>
    </row>
    <row r="110" spans="1:6" ht="12.75">
      <c r="A110" s="165"/>
      <c r="B110" s="168"/>
      <c r="C110" s="119" t="s">
        <v>131</v>
      </c>
      <c r="D110" s="91" t="s">
        <v>167</v>
      </c>
      <c r="E110" s="99" t="s">
        <v>241</v>
      </c>
      <c r="F110" s="93">
        <v>200000</v>
      </c>
    </row>
    <row r="111" spans="1:6" ht="25.5">
      <c r="A111" s="165"/>
      <c r="B111" s="168"/>
      <c r="C111" s="119" t="s">
        <v>132</v>
      </c>
      <c r="D111" s="91" t="s">
        <v>167</v>
      </c>
      <c r="E111" s="99" t="s">
        <v>242</v>
      </c>
      <c r="F111" s="93">
        <v>200000</v>
      </c>
    </row>
    <row r="112" spans="1:6" ht="25.5">
      <c r="A112" s="165"/>
      <c r="B112" s="168"/>
      <c r="C112" s="119" t="s">
        <v>149</v>
      </c>
      <c r="D112" s="91" t="s">
        <v>167</v>
      </c>
      <c r="E112" s="99" t="s">
        <v>243</v>
      </c>
      <c r="F112" s="93">
        <v>250000</v>
      </c>
    </row>
    <row r="113" spans="1:6" ht="25.5">
      <c r="A113" s="165"/>
      <c r="B113" s="168"/>
      <c r="C113" s="119" t="s">
        <v>130</v>
      </c>
      <c r="D113" s="91" t="s">
        <v>167</v>
      </c>
      <c r="E113" s="99" t="s">
        <v>244</v>
      </c>
      <c r="F113" s="93">
        <v>180000</v>
      </c>
    </row>
    <row r="114" spans="1:6" ht="25.5">
      <c r="A114" s="165"/>
      <c r="B114" s="168"/>
      <c r="C114" s="90" t="s">
        <v>130</v>
      </c>
      <c r="D114" s="91" t="s">
        <v>167</v>
      </c>
      <c r="E114" s="99" t="s">
        <v>245</v>
      </c>
      <c r="F114" s="93">
        <v>80000</v>
      </c>
    </row>
    <row r="115" spans="1:6" ht="25.5">
      <c r="A115" s="165"/>
      <c r="B115" s="168"/>
      <c r="C115" s="90" t="s">
        <v>130</v>
      </c>
      <c r="D115" s="91" t="s">
        <v>167</v>
      </c>
      <c r="E115" s="99" t="s">
        <v>246</v>
      </c>
      <c r="F115" s="93">
        <v>90000</v>
      </c>
    </row>
    <row r="116" spans="1:6" ht="12.75">
      <c r="A116" s="165"/>
      <c r="B116" s="168"/>
      <c r="C116" s="90" t="s">
        <v>130</v>
      </c>
      <c r="D116" s="91" t="s">
        <v>167</v>
      </c>
      <c r="E116" s="99" t="s">
        <v>247</v>
      </c>
      <c r="F116" s="93">
        <v>150000</v>
      </c>
    </row>
    <row r="117" spans="1:7" ht="38.25">
      <c r="A117" s="165"/>
      <c r="B117" s="168"/>
      <c r="C117" s="90" t="s">
        <v>170</v>
      </c>
      <c r="D117" s="91" t="s">
        <v>167</v>
      </c>
      <c r="E117" s="99" t="s">
        <v>248</v>
      </c>
      <c r="F117" s="93">
        <v>200000</v>
      </c>
      <c r="G117" s="116"/>
    </row>
    <row r="118" spans="1:7" ht="38.25">
      <c r="A118" s="165"/>
      <c r="B118" s="168"/>
      <c r="C118" s="119" t="s">
        <v>250</v>
      </c>
      <c r="D118" s="91" t="s">
        <v>167</v>
      </c>
      <c r="E118" s="99" t="s">
        <v>249</v>
      </c>
      <c r="F118" s="93">
        <v>200000</v>
      </c>
      <c r="G118" s="116"/>
    </row>
    <row r="119" spans="1:7" ht="12.75">
      <c r="A119" s="44"/>
      <c r="B119" s="18"/>
      <c r="C119" s="18"/>
      <c r="D119" s="70"/>
      <c r="E119" s="5" t="s">
        <v>14</v>
      </c>
      <c r="F119" s="36">
        <f>SUM(F87:F118)</f>
        <v>26969500</v>
      </c>
      <c r="G119" s="116"/>
    </row>
    <row r="120" spans="1:6" ht="12.75">
      <c r="A120" s="139" t="s">
        <v>42</v>
      </c>
      <c r="B120" s="138" t="s">
        <v>43</v>
      </c>
      <c r="C120" s="90" t="s">
        <v>121</v>
      </c>
      <c r="D120" s="91" t="s">
        <v>166</v>
      </c>
      <c r="E120" s="97" t="s">
        <v>251</v>
      </c>
      <c r="F120" s="93">
        <v>700000</v>
      </c>
    </row>
    <row r="121" spans="1:7" ht="12.75">
      <c r="A121" s="140"/>
      <c r="B121" s="136"/>
      <c r="C121" s="90" t="s">
        <v>121</v>
      </c>
      <c r="D121" s="91" t="s">
        <v>166</v>
      </c>
      <c r="E121" s="22" t="s">
        <v>140</v>
      </c>
      <c r="F121" s="93">
        <v>450000</v>
      </c>
      <c r="G121" s="116"/>
    </row>
    <row r="122" spans="1:6" ht="12.75">
      <c r="A122" s="140"/>
      <c r="B122" s="136"/>
      <c r="C122" s="90" t="s">
        <v>121</v>
      </c>
      <c r="D122" s="91" t="s">
        <v>166</v>
      </c>
      <c r="E122" s="22" t="s">
        <v>252</v>
      </c>
      <c r="F122" s="93">
        <v>340000</v>
      </c>
    </row>
    <row r="123" spans="1:6" ht="12.75">
      <c r="A123" s="140"/>
      <c r="B123" s="136"/>
      <c r="C123" s="90" t="s">
        <v>121</v>
      </c>
      <c r="D123" s="91" t="s">
        <v>166</v>
      </c>
      <c r="E123" s="22" t="s">
        <v>253</v>
      </c>
      <c r="F123" s="93">
        <v>500000</v>
      </c>
    </row>
    <row r="124" spans="1:6" ht="38.25">
      <c r="A124" s="140"/>
      <c r="B124" s="136"/>
      <c r="C124" s="90" t="s">
        <v>121</v>
      </c>
      <c r="D124" s="91" t="s">
        <v>166</v>
      </c>
      <c r="E124" s="22" t="s">
        <v>141</v>
      </c>
      <c r="F124" s="93">
        <v>1000000</v>
      </c>
    </row>
    <row r="125" spans="1:6" ht="25.5">
      <c r="A125" s="140"/>
      <c r="B125" s="136"/>
      <c r="C125" s="90" t="s">
        <v>121</v>
      </c>
      <c r="D125" s="91" t="s">
        <v>166</v>
      </c>
      <c r="E125" s="22" t="s">
        <v>254</v>
      </c>
      <c r="F125" s="93">
        <v>3120000</v>
      </c>
    </row>
    <row r="126" spans="1:6" ht="12.75">
      <c r="A126" s="140"/>
      <c r="B126" s="136"/>
      <c r="C126" s="119" t="s">
        <v>121</v>
      </c>
      <c r="D126" s="91" t="s">
        <v>166</v>
      </c>
      <c r="E126" s="22" t="s">
        <v>255</v>
      </c>
      <c r="F126" s="93">
        <v>500000</v>
      </c>
    </row>
    <row r="127" spans="1:6" ht="12.75">
      <c r="A127" s="135"/>
      <c r="B127" s="137"/>
      <c r="C127" s="119" t="s">
        <v>121</v>
      </c>
      <c r="D127" s="91" t="s">
        <v>166</v>
      </c>
      <c r="E127" s="22" t="s">
        <v>256</v>
      </c>
      <c r="F127" s="93">
        <v>5000000</v>
      </c>
    </row>
    <row r="128" spans="1:6" ht="12.75">
      <c r="A128" s="35"/>
      <c r="B128" s="4"/>
      <c r="C128" s="4"/>
      <c r="D128" s="67"/>
      <c r="E128" s="5" t="s">
        <v>14</v>
      </c>
      <c r="F128" s="6">
        <f>SUM(F120:F127)</f>
        <v>11610000</v>
      </c>
    </row>
    <row r="129" spans="1:7" ht="12.75">
      <c r="A129" s="32" t="s">
        <v>61</v>
      </c>
      <c r="B129" s="28" t="s">
        <v>62</v>
      </c>
      <c r="C129" s="28"/>
      <c r="D129" s="65"/>
      <c r="E129" s="29"/>
      <c r="F129" s="30">
        <f>+F135+F137+F145+F147+F150+F160+F185+F189</f>
        <v>81605000</v>
      </c>
      <c r="G129" s="116"/>
    </row>
    <row r="130" spans="1:6" ht="26.25" customHeight="1">
      <c r="A130" s="159" t="s">
        <v>63</v>
      </c>
      <c r="B130" s="168" t="s">
        <v>64</v>
      </c>
      <c r="C130" s="90" t="s">
        <v>121</v>
      </c>
      <c r="D130" s="91" t="s">
        <v>166</v>
      </c>
      <c r="E130" s="22" t="s">
        <v>257</v>
      </c>
      <c r="F130" s="102">
        <v>3000000</v>
      </c>
    </row>
    <row r="131" spans="1:6" ht="25.5">
      <c r="A131" s="159"/>
      <c r="B131" s="168"/>
      <c r="C131" s="119" t="s">
        <v>130</v>
      </c>
      <c r="D131" s="91" t="s">
        <v>166</v>
      </c>
      <c r="E131" s="22" t="s">
        <v>258</v>
      </c>
      <c r="F131" s="102">
        <v>1800000</v>
      </c>
    </row>
    <row r="132" spans="1:6" ht="12.75">
      <c r="A132" s="159"/>
      <c r="B132" s="168"/>
      <c r="C132" s="119" t="s">
        <v>130</v>
      </c>
      <c r="D132" s="91" t="s">
        <v>166</v>
      </c>
      <c r="E132" s="22" t="s">
        <v>259</v>
      </c>
      <c r="F132" s="102">
        <v>1200000</v>
      </c>
    </row>
    <row r="133" spans="1:6" ht="63.75">
      <c r="A133" s="159"/>
      <c r="B133" s="168"/>
      <c r="C133" s="90" t="s">
        <v>130</v>
      </c>
      <c r="D133" s="91" t="s">
        <v>166</v>
      </c>
      <c r="E133" s="22" t="s">
        <v>260</v>
      </c>
      <c r="F133" s="102">
        <v>15000000</v>
      </c>
    </row>
    <row r="134" spans="1:6" ht="25.5">
      <c r="A134" s="159"/>
      <c r="B134" s="168"/>
      <c r="C134" s="90" t="s">
        <v>261</v>
      </c>
      <c r="D134" s="91" t="s">
        <v>166</v>
      </c>
      <c r="E134" s="22" t="s">
        <v>262</v>
      </c>
      <c r="F134" s="102">
        <v>1000000</v>
      </c>
    </row>
    <row r="135" spans="1:6" ht="12.75">
      <c r="A135" s="12"/>
      <c r="B135" s="13"/>
      <c r="C135" s="13"/>
      <c r="D135" s="71"/>
      <c r="E135" s="5" t="s">
        <v>14</v>
      </c>
      <c r="F135" s="6">
        <f>SUM(F130:F134)</f>
        <v>22000000</v>
      </c>
    </row>
    <row r="136" spans="1:6" ht="38.25">
      <c r="A136" s="122" t="s">
        <v>263</v>
      </c>
      <c r="B136" s="119" t="s">
        <v>264</v>
      </c>
      <c r="C136" s="119" t="s">
        <v>130</v>
      </c>
      <c r="D136" s="91" t="s">
        <v>166</v>
      </c>
      <c r="E136" s="22" t="s">
        <v>265</v>
      </c>
      <c r="F136" s="102">
        <v>4200000</v>
      </c>
    </row>
    <row r="137" spans="1:6" ht="12.75">
      <c r="A137" s="12"/>
      <c r="B137" s="13"/>
      <c r="C137" s="13"/>
      <c r="D137" s="71"/>
      <c r="E137" s="5" t="s">
        <v>14</v>
      </c>
      <c r="F137" s="6">
        <f>SUM(F136)</f>
        <v>4200000</v>
      </c>
    </row>
    <row r="138" spans="1:6" ht="25.5">
      <c r="A138" s="169" t="s">
        <v>78</v>
      </c>
      <c r="B138" s="144" t="s">
        <v>79</v>
      </c>
      <c r="C138" s="90" t="s">
        <v>130</v>
      </c>
      <c r="D138" s="91" t="s">
        <v>166</v>
      </c>
      <c r="E138" s="22" t="s">
        <v>266</v>
      </c>
      <c r="F138" s="93">
        <v>800000</v>
      </c>
    </row>
    <row r="139" spans="1:6" ht="12.75">
      <c r="A139" s="169"/>
      <c r="B139" s="144"/>
      <c r="C139" s="90" t="s">
        <v>130</v>
      </c>
      <c r="D139" s="91" t="s">
        <v>166</v>
      </c>
      <c r="E139" s="22" t="s">
        <v>143</v>
      </c>
      <c r="F139" s="93">
        <v>2500000</v>
      </c>
    </row>
    <row r="140" spans="1:6" ht="12.75">
      <c r="A140" s="169"/>
      <c r="B140" s="144"/>
      <c r="C140" s="90" t="s">
        <v>130</v>
      </c>
      <c r="D140" s="91" t="s">
        <v>166</v>
      </c>
      <c r="E140" s="22" t="s">
        <v>144</v>
      </c>
      <c r="F140" s="93">
        <v>1750000</v>
      </c>
    </row>
    <row r="141" spans="1:6" ht="12.75">
      <c r="A141" s="169"/>
      <c r="B141" s="144"/>
      <c r="C141" s="90" t="s">
        <v>130</v>
      </c>
      <c r="D141" s="91" t="s">
        <v>166</v>
      </c>
      <c r="E141" s="22" t="s">
        <v>145</v>
      </c>
      <c r="F141" s="93">
        <v>300000</v>
      </c>
    </row>
    <row r="142" spans="1:6" ht="25.5">
      <c r="A142" s="169"/>
      <c r="B142" s="144"/>
      <c r="C142" s="90" t="s">
        <v>130</v>
      </c>
      <c r="D142" s="91" t="s">
        <v>166</v>
      </c>
      <c r="E142" s="22" t="s">
        <v>146</v>
      </c>
      <c r="F142" s="93">
        <v>1000000</v>
      </c>
    </row>
    <row r="143" spans="1:6" ht="12.75">
      <c r="A143" s="169"/>
      <c r="B143" s="144"/>
      <c r="C143" s="90" t="s">
        <v>130</v>
      </c>
      <c r="D143" s="91" t="s">
        <v>166</v>
      </c>
      <c r="E143" s="22" t="s">
        <v>147</v>
      </c>
      <c r="F143" s="93">
        <v>2000000</v>
      </c>
    </row>
    <row r="144" spans="1:6" ht="12.75">
      <c r="A144" s="169"/>
      <c r="B144" s="144"/>
      <c r="C144" s="90" t="s">
        <v>130</v>
      </c>
      <c r="D144" s="91" t="s">
        <v>166</v>
      </c>
      <c r="E144" s="22" t="s">
        <v>267</v>
      </c>
      <c r="F144" s="93">
        <v>1000000</v>
      </c>
    </row>
    <row r="145" spans="1:6" ht="12.75">
      <c r="A145" s="45"/>
      <c r="B145" s="4"/>
      <c r="C145" s="4"/>
      <c r="D145" s="67"/>
      <c r="E145" s="5" t="s">
        <v>14</v>
      </c>
      <c r="F145" s="6">
        <f>SUM(F138:F144)</f>
        <v>9350000</v>
      </c>
    </row>
    <row r="146" spans="1:6" ht="25.5">
      <c r="A146" s="19" t="s">
        <v>80</v>
      </c>
      <c r="B146" s="8" t="s">
        <v>81</v>
      </c>
      <c r="C146" s="8" t="s">
        <v>130</v>
      </c>
      <c r="D146" s="66" t="s">
        <v>166</v>
      </c>
      <c r="E146" s="103" t="s">
        <v>148</v>
      </c>
      <c r="F146" s="93">
        <v>300000</v>
      </c>
    </row>
    <row r="147" spans="1:6" ht="12.75">
      <c r="A147" s="43"/>
      <c r="B147" s="4"/>
      <c r="C147" s="4"/>
      <c r="D147" s="67"/>
      <c r="E147" s="5" t="s">
        <v>14</v>
      </c>
      <c r="F147" s="6">
        <f>SUM(F146)</f>
        <v>300000</v>
      </c>
    </row>
    <row r="148" spans="1:6" ht="25.5">
      <c r="A148" s="169" t="s">
        <v>92</v>
      </c>
      <c r="B148" s="144" t="s">
        <v>93</v>
      </c>
      <c r="C148" s="8" t="s">
        <v>130</v>
      </c>
      <c r="D148" s="66" t="s">
        <v>166</v>
      </c>
      <c r="E148" s="104" t="s">
        <v>268</v>
      </c>
      <c r="F148" s="93">
        <v>1750000</v>
      </c>
    </row>
    <row r="149" spans="1:6" ht="12.75">
      <c r="A149" s="169"/>
      <c r="B149" s="144"/>
      <c r="C149" s="8" t="s">
        <v>130</v>
      </c>
      <c r="D149" s="66" t="s">
        <v>166</v>
      </c>
      <c r="E149" s="105" t="s">
        <v>269</v>
      </c>
      <c r="F149" s="93">
        <v>1250000</v>
      </c>
    </row>
    <row r="150" spans="1:6" ht="12.75">
      <c r="A150" s="43"/>
      <c r="B150" s="4"/>
      <c r="C150" s="4"/>
      <c r="D150" s="67"/>
      <c r="E150" s="5" t="s">
        <v>14</v>
      </c>
      <c r="F150" s="6">
        <f>SUM(F148:F149)</f>
        <v>3000000</v>
      </c>
    </row>
    <row r="151" spans="1:6" ht="12.75">
      <c r="A151" s="169" t="s">
        <v>94</v>
      </c>
      <c r="B151" s="144" t="s">
        <v>95</v>
      </c>
      <c r="C151" s="8" t="s">
        <v>132</v>
      </c>
      <c r="D151" s="66" t="s">
        <v>166</v>
      </c>
      <c r="E151" s="104" t="s">
        <v>456</v>
      </c>
      <c r="F151" s="93">
        <v>210000</v>
      </c>
    </row>
    <row r="152" spans="1:6" ht="25.5">
      <c r="A152" s="169"/>
      <c r="B152" s="144"/>
      <c r="C152" s="8" t="s">
        <v>130</v>
      </c>
      <c r="D152" s="66" t="s">
        <v>166</v>
      </c>
      <c r="E152" s="104" t="s">
        <v>270</v>
      </c>
      <c r="F152" s="93">
        <v>6000000</v>
      </c>
    </row>
    <row r="153" spans="1:6" ht="12.75" customHeight="1">
      <c r="A153" s="169"/>
      <c r="B153" s="144"/>
      <c r="C153" s="8" t="s">
        <v>142</v>
      </c>
      <c r="D153" s="66" t="s">
        <v>166</v>
      </c>
      <c r="E153" s="104" t="s">
        <v>150</v>
      </c>
      <c r="F153" s="93">
        <v>140000</v>
      </c>
    </row>
    <row r="154" spans="1:7" ht="25.5">
      <c r="A154" s="169"/>
      <c r="B154" s="144"/>
      <c r="C154" s="8" t="s">
        <v>170</v>
      </c>
      <c r="D154" s="66" t="s">
        <v>166</v>
      </c>
      <c r="E154" s="104" t="s">
        <v>271</v>
      </c>
      <c r="F154" s="93">
        <v>400000</v>
      </c>
      <c r="G154" s="86"/>
    </row>
    <row r="155" spans="1:6" ht="38.25">
      <c r="A155" s="169"/>
      <c r="B155" s="144"/>
      <c r="C155" s="8" t="s">
        <v>121</v>
      </c>
      <c r="D155" s="66" t="s">
        <v>167</v>
      </c>
      <c r="E155" s="104" t="s">
        <v>272</v>
      </c>
      <c r="F155" s="93">
        <v>500000</v>
      </c>
    </row>
    <row r="156" spans="1:6" ht="25.5">
      <c r="A156" s="169"/>
      <c r="B156" s="144"/>
      <c r="C156" s="8" t="s">
        <v>131</v>
      </c>
      <c r="D156" s="66" t="s">
        <v>167</v>
      </c>
      <c r="E156" s="104" t="s">
        <v>273</v>
      </c>
      <c r="F156" s="93">
        <v>200000</v>
      </c>
    </row>
    <row r="157" spans="1:6" ht="12.75">
      <c r="A157" s="169"/>
      <c r="B157" s="144"/>
      <c r="C157" s="8" t="s">
        <v>132</v>
      </c>
      <c r="D157" s="66" t="s">
        <v>167</v>
      </c>
      <c r="E157" s="104" t="s">
        <v>274</v>
      </c>
      <c r="F157" s="93">
        <v>80000</v>
      </c>
    </row>
    <row r="158" spans="1:6" ht="25.5">
      <c r="A158" s="169"/>
      <c r="B158" s="144"/>
      <c r="C158" s="8" t="s">
        <v>149</v>
      </c>
      <c r="D158" s="66" t="s">
        <v>167</v>
      </c>
      <c r="E158" s="104" t="s">
        <v>275</v>
      </c>
      <c r="F158" s="93">
        <v>450000</v>
      </c>
    </row>
    <row r="159" spans="1:6" ht="25.5">
      <c r="A159" s="169"/>
      <c r="B159" s="144"/>
      <c r="C159" s="8" t="s">
        <v>250</v>
      </c>
      <c r="D159" s="66" t="s">
        <v>167</v>
      </c>
      <c r="E159" s="104" t="s">
        <v>276</v>
      </c>
      <c r="F159" s="93">
        <v>50000</v>
      </c>
    </row>
    <row r="160" spans="1:6" ht="12.75">
      <c r="A160" s="14"/>
      <c r="B160" s="15"/>
      <c r="C160" s="15"/>
      <c r="D160" s="73"/>
      <c r="E160" s="5" t="s">
        <v>14</v>
      </c>
      <c r="F160" s="6">
        <f>SUM(F151:F159)</f>
        <v>8030000</v>
      </c>
    </row>
    <row r="161" spans="1:6" ht="12.75">
      <c r="A161" s="160" t="s">
        <v>0</v>
      </c>
      <c r="B161" s="138" t="s">
        <v>82</v>
      </c>
      <c r="C161" s="90" t="s">
        <v>132</v>
      </c>
      <c r="D161" s="91" t="s">
        <v>166</v>
      </c>
      <c r="E161" s="104" t="s">
        <v>277</v>
      </c>
      <c r="F161" s="93">
        <v>160000</v>
      </c>
    </row>
    <row r="162" spans="1:6" ht="12.75">
      <c r="A162" s="134"/>
      <c r="B162" s="136"/>
      <c r="C162" s="90" t="s">
        <v>132</v>
      </c>
      <c r="D162" s="91" t="s">
        <v>166</v>
      </c>
      <c r="E162" s="104" t="s">
        <v>279</v>
      </c>
      <c r="F162" s="93">
        <v>200000</v>
      </c>
    </row>
    <row r="163" spans="1:6" ht="12.75">
      <c r="A163" s="134"/>
      <c r="B163" s="136"/>
      <c r="C163" s="90" t="s">
        <v>142</v>
      </c>
      <c r="D163" s="91" t="s">
        <v>166</v>
      </c>
      <c r="E163" s="104" t="s">
        <v>278</v>
      </c>
      <c r="F163" s="93">
        <v>100000</v>
      </c>
    </row>
    <row r="164" spans="1:6" ht="51">
      <c r="A164" s="134"/>
      <c r="B164" s="136"/>
      <c r="C164" s="90" t="s">
        <v>170</v>
      </c>
      <c r="D164" s="91" t="s">
        <v>166</v>
      </c>
      <c r="E164" s="104" t="s">
        <v>280</v>
      </c>
      <c r="F164" s="93">
        <v>1000000</v>
      </c>
    </row>
    <row r="165" spans="1:6" ht="114.75">
      <c r="A165" s="134"/>
      <c r="B165" s="136"/>
      <c r="C165" s="90" t="s">
        <v>170</v>
      </c>
      <c r="D165" s="91" t="s">
        <v>166</v>
      </c>
      <c r="E165" s="104" t="s">
        <v>281</v>
      </c>
      <c r="F165" s="93">
        <v>2800000</v>
      </c>
    </row>
    <row r="166" spans="1:6" ht="76.5">
      <c r="A166" s="134"/>
      <c r="B166" s="136"/>
      <c r="C166" s="90" t="s">
        <v>170</v>
      </c>
      <c r="D166" s="91" t="s">
        <v>166</v>
      </c>
      <c r="E166" s="104" t="s">
        <v>282</v>
      </c>
      <c r="F166" s="93">
        <v>500000</v>
      </c>
    </row>
    <row r="167" spans="1:6" ht="255">
      <c r="A167" s="134"/>
      <c r="B167" s="136"/>
      <c r="C167" s="90" t="s">
        <v>170</v>
      </c>
      <c r="D167" s="91" t="s">
        <v>166</v>
      </c>
      <c r="E167" s="104" t="s">
        <v>283</v>
      </c>
      <c r="F167" s="93">
        <v>2500000</v>
      </c>
    </row>
    <row r="168" spans="1:6" ht="63.75">
      <c r="A168" s="134"/>
      <c r="B168" s="136"/>
      <c r="C168" s="90" t="s">
        <v>170</v>
      </c>
      <c r="D168" s="91" t="s">
        <v>166</v>
      </c>
      <c r="E168" s="106" t="s">
        <v>284</v>
      </c>
      <c r="F168" s="93">
        <v>2500000</v>
      </c>
    </row>
    <row r="169" spans="1:6" ht="191.25">
      <c r="A169" s="134"/>
      <c r="B169" s="136"/>
      <c r="C169" s="90" t="s">
        <v>170</v>
      </c>
      <c r="D169" s="91" t="s">
        <v>166</v>
      </c>
      <c r="E169" s="104" t="s">
        <v>285</v>
      </c>
      <c r="F169" s="93">
        <v>2500000</v>
      </c>
    </row>
    <row r="170" spans="1:6" ht="114.75">
      <c r="A170" s="134"/>
      <c r="B170" s="136"/>
      <c r="C170" s="90" t="s">
        <v>170</v>
      </c>
      <c r="D170" s="91" t="s">
        <v>166</v>
      </c>
      <c r="E170" s="104" t="s">
        <v>286</v>
      </c>
      <c r="F170" s="93">
        <v>2000000</v>
      </c>
    </row>
    <row r="171" spans="1:6" ht="38.25">
      <c r="A171" s="134"/>
      <c r="B171" s="136"/>
      <c r="C171" s="90" t="s">
        <v>170</v>
      </c>
      <c r="D171" s="91" t="s">
        <v>166</v>
      </c>
      <c r="E171" s="104" t="s">
        <v>287</v>
      </c>
      <c r="F171" s="93">
        <v>2264997.78</v>
      </c>
    </row>
    <row r="172" spans="1:7" ht="41.25" customHeight="1">
      <c r="A172" s="134"/>
      <c r="B172" s="136"/>
      <c r="C172" s="90" t="s">
        <v>170</v>
      </c>
      <c r="D172" s="91" t="s">
        <v>166</v>
      </c>
      <c r="E172" s="104" t="s">
        <v>288</v>
      </c>
      <c r="F172" s="93">
        <v>1000000</v>
      </c>
      <c r="G172" s="116"/>
    </row>
    <row r="173" spans="1:7" ht="41.25" customHeight="1">
      <c r="A173" s="134"/>
      <c r="B173" s="136"/>
      <c r="C173" s="119" t="s">
        <v>170</v>
      </c>
      <c r="D173" s="91" t="s">
        <v>166</v>
      </c>
      <c r="E173" s="104" t="s">
        <v>289</v>
      </c>
      <c r="F173" s="93">
        <v>1500000</v>
      </c>
      <c r="G173" s="116"/>
    </row>
    <row r="174" spans="1:7" ht="41.25" customHeight="1">
      <c r="A174" s="134"/>
      <c r="B174" s="136"/>
      <c r="C174" s="119" t="s">
        <v>170</v>
      </c>
      <c r="D174" s="91" t="s">
        <v>166</v>
      </c>
      <c r="E174" s="104" t="s">
        <v>291</v>
      </c>
      <c r="F174" s="93">
        <v>200000</v>
      </c>
      <c r="G174" s="116"/>
    </row>
    <row r="175" spans="1:6" ht="25.5">
      <c r="A175" s="134"/>
      <c r="B175" s="136"/>
      <c r="C175" s="119" t="s">
        <v>170</v>
      </c>
      <c r="D175" s="91" t="s">
        <v>166</v>
      </c>
      <c r="E175" s="104" t="s">
        <v>290</v>
      </c>
      <c r="F175" s="93">
        <v>1000000</v>
      </c>
    </row>
    <row r="176" spans="1:6" ht="25.5">
      <c r="A176" s="134"/>
      <c r="B176" s="136"/>
      <c r="C176" s="119" t="s">
        <v>121</v>
      </c>
      <c r="D176" s="91" t="s">
        <v>167</v>
      </c>
      <c r="E176" s="104" t="s">
        <v>292</v>
      </c>
      <c r="F176" s="93">
        <v>800000</v>
      </c>
    </row>
    <row r="177" spans="1:6" ht="25.5">
      <c r="A177" s="134"/>
      <c r="B177" s="136"/>
      <c r="C177" s="119" t="s">
        <v>131</v>
      </c>
      <c r="D177" s="91" t="s">
        <v>167</v>
      </c>
      <c r="E177" s="104" t="s">
        <v>293</v>
      </c>
      <c r="F177" s="93">
        <v>100000</v>
      </c>
    </row>
    <row r="178" spans="1:6" ht="12.75">
      <c r="A178" s="134"/>
      <c r="B178" s="136"/>
      <c r="C178" s="119" t="s">
        <v>132</v>
      </c>
      <c r="D178" s="91" t="s">
        <v>167</v>
      </c>
      <c r="E178" s="104" t="s">
        <v>151</v>
      </c>
      <c r="F178" s="93">
        <v>40000</v>
      </c>
    </row>
    <row r="179" spans="1:6" ht="12.75">
      <c r="A179" s="134"/>
      <c r="B179" s="136"/>
      <c r="C179" s="119" t="s">
        <v>132</v>
      </c>
      <c r="D179" s="91" t="s">
        <v>167</v>
      </c>
      <c r="E179" s="104" t="s">
        <v>294</v>
      </c>
      <c r="F179" s="93">
        <v>1500000</v>
      </c>
    </row>
    <row r="180" spans="1:6" ht="25.5">
      <c r="A180" s="134"/>
      <c r="B180" s="136"/>
      <c r="C180" s="90" t="s">
        <v>149</v>
      </c>
      <c r="D180" s="91" t="s">
        <v>167</v>
      </c>
      <c r="E180" s="104" t="s">
        <v>295</v>
      </c>
      <c r="F180" s="93">
        <v>450000</v>
      </c>
    </row>
    <row r="181" spans="1:6" ht="25.5">
      <c r="A181" s="134"/>
      <c r="B181" s="136"/>
      <c r="C181" s="119" t="s">
        <v>170</v>
      </c>
      <c r="D181" s="91" t="s">
        <v>167</v>
      </c>
      <c r="E181" s="104" t="s">
        <v>296</v>
      </c>
      <c r="F181" s="93">
        <v>4200000</v>
      </c>
    </row>
    <row r="182" spans="1:6" ht="38.25">
      <c r="A182" s="134"/>
      <c r="B182" s="136"/>
      <c r="C182" s="119" t="s">
        <v>170</v>
      </c>
      <c r="D182" s="91" t="s">
        <v>167</v>
      </c>
      <c r="E182" s="104" t="s">
        <v>297</v>
      </c>
      <c r="F182" s="93">
        <v>2975002.22</v>
      </c>
    </row>
    <row r="183" spans="1:6" ht="25.5">
      <c r="A183" s="134"/>
      <c r="B183" s="136"/>
      <c r="C183" s="90" t="s">
        <v>170</v>
      </c>
      <c r="D183" s="91" t="s">
        <v>167</v>
      </c>
      <c r="E183" s="104" t="s">
        <v>298</v>
      </c>
      <c r="F183" s="93">
        <v>3650000</v>
      </c>
    </row>
    <row r="184" spans="1:6" ht="12.75">
      <c r="A184" s="161"/>
      <c r="B184" s="137"/>
      <c r="C184" s="119" t="s">
        <v>250</v>
      </c>
      <c r="D184" s="91" t="s">
        <v>167</v>
      </c>
      <c r="E184" s="104" t="s">
        <v>299</v>
      </c>
      <c r="F184" s="93">
        <v>50000</v>
      </c>
    </row>
    <row r="185" spans="1:6" ht="12.75">
      <c r="A185" s="12"/>
      <c r="B185" s="4"/>
      <c r="C185" s="4"/>
      <c r="D185" s="67"/>
      <c r="E185" s="5" t="s">
        <v>14</v>
      </c>
      <c r="F185" s="6">
        <f>SUM(F161:F184)</f>
        <v>33990000</v>
      </c>
    </row>
    <row r="186" spans="1:6" ht="12.75">
      <c r="A186" s="169" t="s">
        <v>171</v>
      </c>
      <c r="B186" s="144" t="s">
        <v>152</v>
      </c>
      <c r="C186" s="90" t="s">
        <v>130</v>
      </c>
      <c r="D186" s="91" t="s">
        <v>166</v>
      </c>
      <c r="E186" s="107" t="s">
        <v>300</v>
      </c>
      <c r="F186" s="93">
        <v>215000</v>
      </c>
    </row>
    <row r="187" spans="1:6" ht="51">
      <c r="A187" s="169"/>
      <c r="B187" s="144"/>
      <c r="C187" s="90" t="s">
        <v>196</v>
      </c>
      <c r="D187" s="91" t="s">
        <v>166</v>
      </c>
      <c r="E187" s="107" t="s">
        <v>172</v>
      </c>
      <c r="F187" s="93">
        <v>500000</v>
      </c>
    </row>
    <row r="188" spans="1:6" ht="25.5">
      <c r="A188" s="169"/>
      <c r="B188" s="144"/>
      <c r="C188" s="90" t="s">
        <v>250</v>
      </c>
      <c r="D188" s="91" t="s">
        <v>167</v>
      </c>
      <c r="E188" s="107" t="s">
        <v>301</v>
      </c>
      <c r="F188" s="93">
        <v>20000</v>
      </c>
    </row>
    <row r="189" spans="1:6" ht="12.75">
      <c r="A189" s="43"/>
      <c r="B189" s="4"/>
      <c r="C189" s="4"/>
      <c r="D189" s="67"/>
      <c r="E189" s="5" t="s">
        <v>14</v>
      </c>
      <c r="F189" s="6">
        <f>SUM(F186:F188)</f>
        <v>735000</v>
      </c>
    </row>
    <row r="190" spans="1:7" ht="12.75">
      <c r="A190" s="46">
        <v>2</v>
      </c>
      <c r="B190" s="47" t="s">
        <v>1</v>
      </c>
      <c r="C190" s="47"/>
      <c r="D190" s="74"/>
      <c r="E190" s="48"/>
      <c r="F190" s="49">
        <f>+F192+F227+F233+F254+F273</f>
        <v>49854975</v>
      </c>
      <c r="G190" s="116"/>
    </row>
    <row r="191" spans="1:6" ht="12.75">
      <c r="A191" s="31"/>
      <c r="B191" s="2"/>
      <c r="C191" s="2"/>
      <c r="D191" s="72"/>
      <c r="E191" s="42"/>
      <c r="F191" s="39"/>
    </row>
    <row r="192" spans="1:7" ht="12.75">
      <c r="A192" s="88" t="s">
        <v>2</v>
      </c>
      <c r="B192" s="87" t="s">
        <v>3</v>
      </c>
      <c r="C192" s="28"/>
      <c r="D192" s="65"/>
      <c r="E192" s="29"/>
      <c r="F192" s="30">
        <f>+F198+F219+F226</f>
        <v>10790085</v>
      </c>
      <c r="G192" s="116"/>
    </row>
    <row r="193" spans="1:6" ht="12.75">
      <c r="A193" s="166" t="s">
        <v>97</v>
      </c>
      <c r="B193" s="138" t="s">
        <v>455</v>
      </c>
      <c r="C193" s="98" t="s">
        <v>121</v>
      </c>
      <c r="D193" s="91"/>
      <c r="E193" s="108" t="s">
        <v>157</v>
      </c>
      <c r="F193" s="93"/>
    </row>
    <row r="194" spans="1:6" ht="12.75">
      <c r="A194" s="167"/>
      <c r="B194" s="136"/>
      <c r="C194" s="98" t="s">
        <v>121</v>
      </c>
      <c r="D194" s="91" t="s">
        <v>167</v>
      </c>
      <c r="E194" s="23" t="s">
        <v>158</v>
      </c>
      <c r="F194" s="93">
        <v>618585</v>
      </c>
    </row>
    <row r="195" spans="1:6" ht="12.75">
      <c r="A195" s="167"/>
      <c r="B195" s="136"/>
      <c r="C195" s="98" t="s">
        <v>130</v>
      </c>
      <c r="D195" s="91"/>
      <c r="E195" s="108" t="s">
        <v>159</v>
      </c>
      <c r="F195" s="93"/>
    </row>
    <row r="196" spans="1:6" ht="12.75">
      <c r="A196" s="167"/>
      <c r="B196" s="136"/>
      <c r="C196" s="98" t="s">
        <v>130</v>
      </c>
      <c r="D196" s="91" t="s">
        <v>167</v>
      </c>
      <c r="E196" s="23" t="s">
        <v>160</v>
      </c>
      <c r="F196" s="93">
        <v>375000</v>
      </c>
    </row>
    <row r="197" spans="1:6" ht="38.25">
      <c r="A197" s="89"/>
      <c r="B197" s="137"/>
      <c r="C197" s="98" t="s">
        <v>142</v>
      </c>
      <c r="D197" s="91" t="s">
        <v>167</v>
      </c>
      <c r="E197" s="23" t="s">
        <v>173</v>
      </c>
      <c r="F197" s="93">
        <v>60000</v>
      </c>
    </row>
    <row r="198" spans="1:6" ht="12.75">
      <c r="A198" s="85"/>
      <c r="B198" s="82"/>
      <c r="C198" s="4"/>
      <c r="D198" s="67"/>
      <c r="E198" s="5" t="s">
        <v>14</v>
      </c>
      <c r="F198" s="6">
        <f>SUM(F194:F197)</f>
        <v>1053585</v>
      </c>
    </row>
    <row r="199" spans="1:6" ht="25.5">
      <c r="A199" s="156" t="s">
        <v>22</v>
      </c>
      <c r="B199" s="156" t="s">
        <v>23</v>
      </c>
      <c r="C199" s="109" t="s">
        <v>132</v>
      </c>
      <c r="D199" s="110" t="s">
        <v>166</v>
      </c>
      <c r="E199" s="23" t="s">
        <v>302</v>
      </c>
      <c r="F199" s="93">
        <v>675000</v>
      </c>
    </row>
    <row r="200" spans="1:6" ht="12.75">
      <c r="A200" s="156"/>
      <c r="B200" s="156"/>
      <c r="C200" s="109" t="s">
        <v>132</v>
      </c>
      <c r="D200" s="110" t="s">
        <v>166</v>
      </c>
      <c r="E200" s="115" t="s">
        <v>303</v>
      </c>
      <c r="F200" s="93">
        <v>12500</v>
      </c>
    </row>
    <row r="201" spans="1:6" ht="25.5">
      <c r="A201" s="156"/>
      <c r="B201" s="156"/>
      <c r="C201" s="109" t="s">
        <v>121</v>
      </c>
      <c r="D201" s="110" t="s">
        <v>167</v>
      </c>
      <c r="E201" s="23" t="s">
        <v>304</v>
      </c>
      <c r="F201" s="93">
        <v>2500000</v>
      </c>
    </row>
    <row r="202" spans="1:6" ht="12.75">
      <c r="A202" s="156"/>
      <c r="B202" s="156"/>
      <c r="C202" s="109" t="s">
        <v>131</v>
      </c>
      <c r="D202" s="110" t="s">
        <v>167</v>
      </c>
      <c r="E202" s="23" t="s">
        <v>305</v>
      </c>
      <c r="F202" s="93">
        <v>900000</v>
      </c>
    </row>
    <row r="203" spans="1:6" ht="38.25">
      <c r="A203" s="156"/>
      <c r="B203" s="156"/>
      <c r="C203" s="109" t="s">
        <v>132</v>
      </c>
      <c r="D203" s="110" t="s">
        <v>167</v>
      </c>
      <c r="E203" s="23" t="s">
        <v>306</v>
      </c>
      <c r="F203" s="93">
        <v>160000</v>
      </c>
    </row>
    <row r="204" spans="1:6" ht="38.25">
      <c r="A204" s="156"/>
      <c r="B204" s="156"/>
      <c r="C204" s="109" t="s">
        <v>132</v>
      </c>
      <c r="D204" s="110" t="s">
        <v>167</v>
      </c>
      <c r="E204" s="23" t="s">
        <v>307</v>
      </c>
      <c r="F204" s="93">
        <v>135000</v>
      </c>
    </row>
    <row r="205" spans="1:6" ht="12.75">
      <c r="A205" s="171"/>
      <c r="B205" s="171"/>
      <c r="C205" s="109" t="s">
        <v>132</v>
      </c>
      <c r="D205" s="110" t="s">
        <v>167</v>
      </c>
      <c r="E205" s="23" t="s">
        <v>308</v>
      </c>
      <c r="F205" s="93">
        <v>68000</v>
      </c>
    </row>
    <row r="206" spans="1:6" ht="38.25">
      <c r="A206" s="171"/>
      <c r="B206" s="171"/>
      <c r="C206" s="109" t="s">
        <v>149</v>
      </c>
      <c r="D206" s="110" t="s">
        <v>167</v>
      </c>
      <c r="E206" s="23" t="s">
        <v>309</v>
      </c>
      <c r="F206" s="93">
        <v>400000</v>
      </c>
    </row>
    <row r="207" spans="1:6" ht="12.75">
      <c r="A207" s="171"/>
      <c r="B207" s="171"/>
      <c r="C207" s="109" t="s">
        <v>149</v>
      </c>
      <c r="D207" s="110" t="s">
        <v>167</v>
      </c>
      <c r="E207" s="23" t="s">
        <v>310</v>
      </c>
      <c r="F207" s="93">
        <v>400000</v>
      </c>
    </row>
    <row r="208" spans="1:6" ht="12.75">
      <c r="A208" s="171"/>
      <c r="B208" s="171"/>
      <c r="C208" s="109" t="s">
        <v>149</v>
      </c>
      <c r="D208" s="110" t="s">
        <v>167</v>
      </c>
      <c r="E208" s="23" t="s">
        <v>311</v>
      </c>
      <c r="F208" s="93">
        <v>250000</v>
      </c>
    </row>
    <row r="209" spans="1:6" ht="38.25">
      <c r="A209" s="171"/>
      <c r="B209" s="171"/>
      <c r="C209" s="111" t="s">
        <v>149</v>
      </c>
      <c r="D209" s="112" t="s">
        <v>167</v>
      </c>
      <c r="E209" s="23" t="s">
        <v>312</v>
      </c>
      <c r="F209" s="93">
        <v>250000</v>
      </c>
    </row>
    <row r="210" spans="1:6" ht="25.5">
      <c r="A210" s="171"/>
      <c r="B210" s="171"/>
      <c r="C210" s="111" t="s">
        <v>130</v>
      </c>
      <c r="D210" s="112" t="s">
        <v>167</v>
      </c>
      <c r="E210" s="23" t="s">
        <v>313</v>
      </c>
      <c r="F210" s="93">
        <v>400000</v>
      </c>
    </row>
    <row r="211" spans="1:6" ht="12.75">
      <c r="A211" s="171"/>
      <c r="B211" s="171"/>
      <c r="C211" s="111" t="s">
        <v>130</v>
      </c>
      <c r="D211" s="112" t="s">
        <v>167</v>
      </c>
      <c r="E211" s="23" t="s">
        <v>314</v>
      </c>
      <c r="F211" s="93">
        <v>10000</v>
      </c>
    </row>
    <row r="212" spans="1:6" ht="38.25">
      <c r="A212" s="171"/>
      <c r="B212" s="171"/>
      <c r="C212" s="111" t="s">
        <v>130</v>
      </c>
      <c r="D212" s="112" t="s">
        <v>167</v>
      </c>
      <c r="E212" s="23" t="s">
        <v>315</v>
      </c>
      <c r="F212" s="93">
        <v>1506000</v>
      </c>
    </row>
    <row r="213" spans="1:6" ht="25.5">
      <c r="A213" s="171"/>
      <c r="B213" s="171"/>
      <c r="C213" s="111" t="s">
        <v>142</v>
      </c>
      <c r="D213" s="112" t="s">
        <v>167</v>
      </c>
      <c r="E213" s="23" t="s">
        <v>174</v>
      </c>
      <c r="F213" s="93">
        <v>125000</v>
      </c>
    </row>
    <row r="214" spans="1:6" ht="12.75">
      <c r="A214" s="171"/>
      <c r="B214" s="171"/>
      <c r="C214" s="111" t="s">
        <v>142</v>
      </c>
      <c r="D214" s="112" t="s">
        <v>167</v>
      </c>
      <c r="E214" s="23" t="s">
        <v>316</v>
      </c>
      <c r="F214" s="93">
        <v>75000</v>
      </c>
    </row>
    <row r="215" spans="1:6" ht="12.75">
      <c r="A215" s="171"/>
      <c r="B215" s="171"/>
      <c r="C215" s="111" t="s">
        <v>142</v>
      </c>
      <c r="D215" s="112" t="s">
        <v>167</v>
      </c>
      <c r="E215" s="23" t="s">
        <v>317</v>
      </c>
      <c r="F215" s="93">
        <v>45000</v>
      </c>
    </row>
    <row r="216" spans="1:6" ht="25.5">
      <c r="A216" s="171"/>
      <c r="B216" s="171"/>
      <c r="C216" s="111" t="s">
        <v>142</v>
      </c>
      <c r="D216" s="112" t="s">
        <v>167</v>
      </c>
      <c r="E216" s="23" t="s">
        <v>318</v>
      </c>
      <c r="F216" s="93">
        <v>5000</v>
      </c>
    </row>
    <row r="217" spans="1:6" ht="12.75">
      <c r="A217" s="171"/>
      <c r="B217" s="171"/>
      <c r="C217" s="111" t="s">
        <v>170</v>
      </c>
      <c r="D217" s="112" t="s">
        <v>167</v>
      </c>
      <c r="E217" s="23" t="s">
        <v>319</v>
      </c>
      <c r="F217" s="93">
        <v>500000</v>
      </c>
    </row>
    <row r="218" spans="1:7" ht="38.25">
      <c r="A218" s="171"/>
      <c r="B218" s="171"/>
      <c r="C218" s="111" t="s">
        <v>250</v>
      </c>
      <c r="D218" s="112" t="s">
        <v>167</v>
      </c>
      <c r="E218" s="23" t="s">
        <v>320</v>
      </c>
      <c r="F218" s="93">
        <v>100000</v>
      </c>
      <c r="G218" s="116"/>
    </row>
    <row r="219" spans="1:6" ht="12.75">
      <c r="A219" s="35"/>
      <c r="B219" s="4"/>
      <c r="C219" s="4"/>
      <c r="D219" s="67"/>
      <c r="E219" s="5" t="s">
        <v>14</v>
      </c>
      <c r="F219" s="6">
        <f>SUM(F199:F218)</f>
        <v>8516500</v>
      </c>
    </row>
    <row r="220" spans="1:6" ht="38.25">
      <c r="A220" s="131" t="s">
        <v>4</v>
      </c>
      <c r="B220" s="131" t="s">
        <v>5</v>
      </c>
      <c r="C220" s="90" t="s">
        <v>142</v>
      </c>
      <c r="D220" s="91" t="s">
        <v>166</v>
      </c>
      <c r="E220" s="23" t="s">
        <v>321</v>
      </c>
      <c r="F220" s="93">
        <v>1000000</v>
      </c>
    </row>
    <row r="221" spans="1:6" ht="12.75">
      <c r="A221" s="132"/>
      <c r="B221" s="132"/>
      <c r="C221" s="90" t="s">
        <v>121</v>
      </c>
      <c r="D221" s="91" t="s">
        <v>167</v>
      </c>
      <c r="E221" s="23" t="s">
        <v>322</v>
      </c>
      <c r="F221" s="93">
        <v>20000</v>
      </c>
    </row>
    <row r="222" spans="1:6" ht="25.5">
      <c r="A222" s="132"/>
      <c r="B222" s="132"/>
      <c r="C222" s="90" t="s">
        <v>130</v>
      </c>
      <c r="D222" s="91" t="s">
        <v>167</v>
      </c>
      <c r="E222" s="23" t="s">
        <v>323</v>
      </c>
      <c r="F222" s="93">
        <v>40000</v>
      </c>
    </row>
    <row r="223" spans="1:6" ht="25.5">
      <c r="A223" s="132"/>
      <c r="B223" s="132"/>
      <c r="C223" s="90" t="s">
        <v>130</v>
      </c>
      <c r="D223" s="91" t="s">
        <v>167</v>
      </c>
      <c r="E223" s="23" t="s">
        <v>324</v>
      </c>
      <c r="F223" s="93">
        <v>120000</v>
      </c>
    </row>
    <row r="224" spans="1:6" ht="51">
      <c r="A224" s="132"/>
      <c r="B224" s="132"/>
      <c r="C224" s="90" t="s">
        <v>142</v>
      </c>
      <c r="D224" s="91" t="s">
        <v>167</v>
      </c>
      <c r="E224" s="23" t="s">
        <v>325</v>
      </c>
      <c r="F224" s="93">
        <v>30000</v>
      </c>
    </row>
    <row r="225" spans="1:7" ht="25.5">
      <c r="A225" s="133"/>
      <c r="B225" s="133"/>
      <c r="C225" s="90" t="s">
        <v>142</v>
      </c>
      <c r="D225" s="91" t="s">
        <v>167</v>
      </c>
      <c r="E225" s="23" t="s">
        <v>175</v>
      </c>
      <c r="F225" s="93">
        <v>10000</v>
      </c>
      <c r="G225" s="116"/>
    </row>
    <row r="226" spans="1:6" ht="12.75">
      <c r="A226" s="35"/>
      <c r="B226" s="4"/>
      <c r="C226" s="4"/>
      <c r="D226" s="67"/>
      <c r="E226" s="5" t="s">
        <v>14</v>
      </c>
      <c r="F226" s="6">
        <f>SUM(F220:F225)</f>
        <v>1220000</v>
      </c>
    </row>
    <row r="227" spans="1:6" ht="25.5">
      <c r="A227" s="32" t="s">
        <v>6</v>
      </c>
      <c r="B227" s="28" t="s">
        <v>7</v>
      </c>
      <c r="C227" s="28"/>
      <c r="D227" s="65"/>
      <c r="E227" s="51"/>
      <c r="F227" s="30">
        <f>+F229+F232</f>
        <v>950000</v>
      </c>
    </row>
    <row r="228" spans="1:6" ht="12.75">
      <c r="A228" s="128" t="s">
        <v>8</v>
      </c>
      <c r="B228" s="127" t="s">
        <v>9</v>
      </c>
      <c r="C228" s="90" t="s">
        <v>121</v>
      </c>
      <c r="D228" s="91" t="s">
        <v>167</v>
      </c>
      <c r="E228" s="23" t="s">
        <v>176</v>
      </c>
      <c r="F228" s="93">
        <v>500000</v>
      </c>
    </row>
    <row r="229" spans="1:6" ht="12.75">
      <c r="A229" s="35"/>
      <c r="B229" s="4"/>
      <c r="C229" s="4"/>
      <c r="D229" s="67"/>
      <c r="E229" s="5" t="s">
        <v>14</v>
      </c>
      <c r="F229" s="6">
        <f>SUM(F228)</f>
        <v>500000</v>
      </c>
    </row>
    <row r="230" spans="1:6" ht="51">
      <c r="A230" s="134" t="s">
        <v>33</v>
      </c>
      <c r="B230" s="136" t="s">
        <v>10</v>
      </c>
      <c r="C230" s="123" t="s">
        <v>121</v>
      </c>
      <c r="D230" s="91" t="s">
        <v>167</v>
      </c>
      <c r="E230" s="22" t="s">
        <v>177</v>
      </c>
      <c r="F230" s="93">
        <v>400000</v>
      </c>
    </row>
    <row r="231" spans="1:6" ht="51">
      <c r="A231" s="135"/>
      <c r="B231" s="137"/>
      <c r="C231" s="123" t="s">
        <v>149</v>
      </c>
      <c r="D231" s="91" t="s">
        <v>167</v>
      </c>
      <c r="E231" s="22" t="s">
        <v>326</v>
      </c>
      <c r="F231" s="93">
        <v>50000</v>
      </c>
    </row>
    <row r="232" spans="1:6" ht="12.75">
      <c r="A232" s="35"/>
      <c r="B232" s="4"/>
      <c r="C232" s="4"/>
      <c r="D232" s="67"/>
      <c r="E232" s="5" t="s">
        <v>14</v>
      </c>
      <c r="F232" s="6">
        <f>SUM(F230:F231)</f>
        <v>450000</v>
      </c>
    </row>
    <row r="233" spans="1:7" ht="25.5">
      <c r="A233" s="32" t="s">
        <v>58</v>
      </c>
      <c r="B233" s="28" t="s">
        <v>59</v>
      </c>
      <c r="C233" s="28"/>
      <c r="D233" s="65"/>
      <c r="E233" s="33"/>
      <c r="F233" s="30">
        <f>+F235+F237+F240+F246+F248+F251+F253</f>
        <v>9935000</v>
      </c>
      <c r="G233" s="116"/>
    </row>
    <row r="234" spans="1:6" ht="38.25">
      <c r="A234" s="50" t="s">
        <v>60</v>
      </c>
      <c r="B234" s="8" t="s">
        <v>41</v>
      </c>
      <c r="C234" s="90" t="s">
        <v>130</v>
      </c>
      <c r="D234" s="91" t="s">
        <v>167</v>
      </c>
      <c r="E234" s="113" t="s">
        <v>327</v>
      </c>
      <c r="F234" s="93">
        <v>350000</v>
      </c>
    </row>
    <row r="235" spans="1:6" ht="12.75">
      <c r="A235" s="35"/>
      <c r="B235" s="4"/>
      <c r="C235" s="4"/>
      <c r="D235" s="67"/>
      <c r="E235" s="5" t="s">
        <v>14</v>
      </c>
      <c r="F235" s="6">
        <f>SUM(F234)</f>
        <v>350000</v>
      </c>
    </row>
    <row r="236" spans="1:6" ht="51">
      <c r="A236" s="50" t="s">
        <v>74</v>
      </c>
      <c r="B236" s="8" t="s">
        <v>75</v>
      </c>
      <c r="C236" s="90" t="s">
        <v>130</v>
      </c>
      <c r="D236" s="91" t="s">
        <v>167</v>
      </c>
      <c r="E236" s="104" t="s">
        <v>328</v>
      </c>
      <c r="F236" s="93">
        <v>100000</v>
      </c>
    </row>
    <row r="237" spans="1:6" ht="12.75">
      <c r="A237" s="44"/>
      <c r="B237" s="18"/>
      <c r="C237" s="18"/>
      <c r="D237" s="70"/>
      <c r="E237" s="5" t="s">
        <v>14</v>
      </c>
      <c r="F237" s="6">
        <f>SUM(F236)</f>
        <v>100000</v>
      </c>
    </row>
    <row r="238" spans="1:6" ht="25.5">
      <c r="A238" s="131" t="s">
        <v>329</v>
      </c>
      <c r="B238" s="138" t="s">
        <v>330</v>
      </c>
      <c r="C238" s="123" t="s">
        <v>121</v>
      </c>
      <c r="D238" s="91" t="s">
        <v>167</v>
      </c>
      <c r="E238" s="104" t="s">
        <v>331</v>
      </c>
      <c r="F238" s="93">
        <v>50000</v>
      </c>
    </row>
    <row r="239" spans="1:6" ht="38.25">
      <c r="A239" s="133"/>
      <c r="B239" s="137"/>
      <c r="C239" s="123" t="s">
        <v>130</v>
      </c>
      <c r="D239" s="91" t="s">
        <v>167</v>
      </c>
      <c r="E239" s="104" t="s">
        <v>332</v>
      </c>
      <c r="F239" s="93">
        <v>50000</v>
      </c>
    </row>
    <row r="240" spans="1:6" ht="12.75">
      <c r="A240" s="44"/>
      <c r="B240" s="18"/>
      <c r="C240" s="18"/>
      <c r="D240" s="70"/>
      <c r="E240" s="5" t="s">
        <v>14</v>
      </c>
      <c r="F240" s="6">
        <f>SUM(F238:F239)</f>
        <v>100000</v>
      </c>
    </row>
    <row r="241" spans="1:6" ht="25.5">
      <c r="A241" s="145" t="s">
        <v>76</v>
      </c>
      <c r="B241" s="144" t="s">
        <v>77</v>
      </c>
      <c r="C241" s="90" t="s">
        <v>170</v>
      </c>
      <c r="D241" s="91" t="s">
        <v>166</v>
      </c>
      <c r="E241" s="104" t="s">
        <v>333</v>
      </c>
      <c r="F241" s="93">
        <v>2200000</v>
      </c>
    </row>
    <row r="242" spans="1:6" ht="51">
      <c r="A242" s="145"/>
      <c r="B242" s="144"/>
      <c r="C242" s="90" t="s">
        <v>121</v>
      </c>
      <c r="D242" s="91" t="s">
        <v>167</v>
      </c>
      <c r="E242" s="104" t="s">
        <v>334</v>
      </c>
      <c r="F242" s="93">
        <v>400000</v>
      </c>
    </row>
    <row r="243" spans="1:6" ht="38.25">
      <c r="A243" s="145"/>
      <c r="B243" s="144"/>
      <c r="C243" s="90" t="s">
        <v>132</v>
      </c>
      <c r="D243" s="91" t="s">
        <v>167</v>
      </c>
      <c r="E243" s="104" t="s">
        <v>335</v>
      </c>
      <c r="F243" s="93">
        <v>10000</v>
      </c>
    </row>
    <row r="244" spans="1:6" ht="25.5">
      <c r="A244" s="145"/>
      <c r="B244" s="144"/>
      <c r="C244" s="90" t="s">
        <v>130</v>
      </c>
      <c r="D244" s="91" t="s">
        <v>167</v>
      </c>
      <c r="E244" s="104" t="s">
        <v>336</v>
      </c>
      <c r="F244" s="93">
        <v>3000000</v>
      </c>
    </row>
    <row r="245" spans="1:6" ht="51">
      <c r="A245" s="145"/>
      <c r="B245" s="144"/>
      <c r="C245" s="90" t="s">
        <v>130</v>
      </c>
      <c r="D245" s="91" t="s">
        <v>167</v>
      </c>
      <c r="E245" s="104" t="s">
        <v>337</v>
      </c>
      <c r="F245" s="93">
        <v>500000</v>
      </c>
    </row>
    <row r="246" spans="1:6" ht="12.75">
      <c r="A246" s="35"/>
      <c r="B246" s="4"/>
      <c r="C246" s="4"/>
      <c r="D246" s="67"/>
      <c r="E246" s="5" t="s">
        <v>14</v>
      </c>
      <c r="F246" s="6">
        <f>SUM(F241:F245)</f>
        <v>6110000</v>
      </c>
    </row>
    <row r="247" spans="1:6" ht="25.5">
      <c r="A247" s="26" t="s">
        <v>44</v>
      </c>
      <c r="B247" s="8" t="s">
        <v>45</v>
      </c>
      <c r="C247" s="90" t="s">
        <v>130</v>
      </c>
      <c r="D247" s="91" t="s">
        <v>167</v>
      </c>
      <c r="E247" s="104" t="s">
        <v>161</v>
      </c>
      <c r="F247" s="93">
        <v>1000000</v>
      </c>
    </row>
    <row r="248" spans="1:6" ht="12.75">
      <c r="A248" s="35"/>
      <c r="B248" s="4"/>
      <c r="C248" s="4"/>
      <c r="D248" s="67"/>
      <c r="E248" s="5" t="s">
        <v>14</v>
      </c>
      <c r="F248" s="6">
        <f>SUM(F247)</f>
        <v>1000000</v>
      </c>
    </row>
    <row r="249" spans="1:6" ht="25.5">
      <c r="A249" s="145" t="s">
        <v>46</v>
      </c>
      <c r="B249" s="144" t="s">
        <v>47</v>
      </c>
      <c r="C249" s="90" t="s">
        <v>130</v>
      </c>
      <c r="D249" s="91" t="s">
        <v>167</v>
      </c>
      <c r="E249" s="104" t="s">
        <v>338</v>
      </c>
      <c r="F249" s="93">
        <v>125000</v>
      </c>
    </row>
    <row r="250" spans="1:6" ht="12.75">
      <c r="A250" s="145"/>
      <c r="B250" s="144"/>
      <c r="C250" s="90" t="s">
        <v>130</v>
      </c>
      <c r="D250" s="91" t="s">
        <v>167</v>
      </c>
      <c r="E250" s="104" t="s">
        <v>162</v>
      </c>
      <c r="F250" s="93">
        <v>50000</v>
      </c>
    </row>
    <row r="251" spans="1:6" ht="12.75">
      <c r="A251" s="35"/>
      <c r="B251" s="4"/>
      <c r="C251" s="4"/>
      <c r="D251" s="67"/>
      <c r="E251" s="5" t="s">
        <v>14</v>
      </c>
      <c r="F251" s="6">
        <f>SUM(F249:F250)</f>
        <v>175000</v>
      </c>
    </row>
    <row r="252" spans="1:6" ht="51">
      <c r="A252" s="26" t="s">
        <v>49</v>
      </c>
      <c r="B252" s="8" t="s">
        <v>50</v>
      </c>
      <c r="C252" s="123" t="s">
        <v>130</v>
      </c>
      <c r="D252" s="91" t="s">
        <v>167</v>
      </c>
      <c r="E252" s="22" t="s">
        <v>339</v>
      </c>
      <c r="F252" s="93">
        <v>2100000</v>
      </c>
    </row>
    <row r="253" spans="1:6" ht="12.75">
      <c r="A253" s="35"/>
      <c r="B253" s="4"/>
      <c r="C253" s="4"/>
      <c r="D253" s="67"/>
      <c r="E253" s="5" t="s">
        <v>14</v>
      </c>
      <c r="F253" s="6">
        <f>SUM(F252)</f>
        <v>2100000</v>
      </c>
    </row>
    <row r="254" spans="1:6" ht="25.5">
      <c r="A254" s="32" t="s">
        <v>51</v>
      </c>
      <c r="B254" s="28" t="s">
        <v>52</v>
      </c>
      <c r="C254" s="28"/>
      <c r="D254" s="65"/>
      <c r="E254" s="33"/>
      <c r="F254" s="30">
        <f>+F262+F272</f>
        <v>4438000</v>
      </c>
    </row>
    <row r="255" spans="1:8" ht="25.5">
      <c r="A255" s="139" t="s">
        <v>53</v>
      </c>
      <c r="B255" s="138" t="s">
        <v>54</v>
      </c>
      <c r="C255" s="90" t="s">
        <v>121</v>
      </c>
      <c r="D255" s="91" t="s">
        <v>167</v>
      </c>
      <c r="E255" s="22" t="s">
        <v>340</v>
      </c>
      <c r="F255" s="93">
        <v>45000</v>
      </c>
      <c r="G255" s="116"/>
      <c r="H255" s="116"/>
    </row>
    <row r="256" spans="1:6" ht="25.5">
      <c r="A256" s="140"/>
      <c r="B256" s="136"/>
      <c r="C256" s="90" t="s">
        <v>130</v>
      </c>
      <c r="D256" s="91" t="s">
        <v>167</v>
      </c>
      <c r="E256" s="22" t="s">
        <v>341</v>
      </c>
      <c r="F256" s="93">
        <v>150000</v>
      </c>
    </row>
    <row r="257" spans="1:6" ht="12.75">
      <c r="A257" s="140"/>
      <c r="B257" s="136"/>
      <c r="C257" s="129" t="s">
        <v>130</v>
      </c>
      <c r="D257" s="91" t="s">
        <v>167</v>
      </c>
      <c r="E257" s="22" t="s">
        <v>457</v>
      </c>
      <c r="F257" s="93">
        <v>65000</v>
      </c>
    </row>
    <row r="258" spans="1:6" ht="38.25">
      <c r="A258" s="140"/>
      <c r="B258" s="136"/>
      <c r="C258" s="123" t="s">
        <v>130</v>
      </c>
      <c r="D258" s="91" t="s">
        <v>167</v>
      </c>
      <c r="E258" s="22" t="s">
        <v>342</v>
      </c>
      <c r="F258" s="93">
        <v>500000</v>
      </c>
    </row>
    <row r="259" spans="1:6" ht="38.25">
      <c r="A259" s="140"/>
      <c r="B259" s="136"/>
      <c r="C259" s="123" t="s">
        <v>142</v>
      </c>
      <c r="D259" s="91" t="s">
        <v>167</v>
      </c>
      <c r="E259" s="22" t="s">
        <v>343</v>
      </c>
      <c r="F259" s="93">
        <v>50000</v>
      </c>
    </row>
    <row r="260" spans="1:6" ht="38.25">
      <c r="A260" s="140"/>
      <c r="B260" s="136"/>
      <c r="C260" s="123" t="s">
        <v>142</v>
      </c>
      <c r="D260" s="91" t="s">
        <v>167</v>
      </c>
      <c r="E260" s="22" t="s">
        <v>344</v>
      </c>
      <c r="F260" s="93">
        <v>100000</v>
      </c>
    </row>
    <row r="261" spans="1:6" ht="51">
      <c r="A261" s="140"/>
      <c r="B261" s="136"/>
      <c r="C261" s="123" t="s">
        <v>142</v>
      </c>
      <c r="D261" s="91" t="s">
        <v>167</v>
      </c>
      <c r="E261" s="22" t="s">
        <v>345</v>
      </c>
      <c r="F261" s="93">
        <v>100000</v>
      </c>
    </row>
    <row r="262" spans="1:6" ht="12.75">
      <c r="A262" s="35"/>
      <c r="B262" s="4"/>
      <c r="C262" s="4"/>
      <c r="D262" s="67"/>
      <c r="E262" s="5" t="s">
        <v>14</v>
      </c>
      <c r="F262" s="6">
        <f>SUM(F255:F261)</f>
        <v>1010000</v>
      </c>
    </row>
    <row r="263" spans="1:6" ht="51">
      <c r="A263" s="145" t="s">
        <v>24</v>
      </c>
      <c r="B263" s="144" t="s">
        <v>25</v>
      </c>
      <c r="C263" s="90" t="s">
        <v>121</v>
      </c>
      <c r="D263" s="91" t="s">
        <v>167</v>
      </c>
      <c r="E263" s="22" t="s">
        <v>346</v>
      </c>
      <c r="F263" s="93">
        <v>600000</v>
      </c>
    </row>
    <row r="264" spans="1:6" ht="12.75">
      <c r="A264" s="145"/>
      <c r="B264" s="144"/>
      <c r="C264" s="90" t="s">
        <v>131</v>
      </c>
      <c r="D264" s="91" t="s">
        <v>167</v>
      </c>
      <c r="E264" s="22" t="s">
        <v>347</v>
      </c>
      <c r="F264" s="93">
        <v>598000</v>
      </c>
    </row>
    <row r="265" spans="1:6" ht="25.5">
      <c r="A265" s="145"/>
      <c r="B265" s="144"/>
      <c r="C265" s="90" t="s">
        <v>132</v>
      </c>
      <c r="D265" s="91" t="s">
        <v>167</v>
      </c>
      <c r="E265" s="22" t="s">
        <v>348</v>
      </c>
      <c r="F265" s="93">
        <v>400000</v>
      </c>
    </row>
    <row r="266" spans="1:6" ht="25.5">
      <c r="A266" s="145"/>
      <c r="B266" s="144"/>
      <c r="C266" s="90" t="s">
        <v>132</v>
      </c>
      <c r="D266" s="91" t="s">
        <v>167</v>
      </c>
      <c r="E266" s="23" t="s">
        <v>349</v>
      </c>
      <c r="F266" s="93">
        <v>200000</v>
      </c>
    </row>
    <row r="267" spans="1:6" ht="38.25">
      <c r="A267" s="145"/>
      <c r="B267" s="144"/>
      <c r="C267" s="90" t="s">
        <v>149</v>
      </c>
      <c r="D267" s="91" t="s">
        <v>167</v>
      </c>
      <c r="E267" s="23" t="s">
        <v>350</v>
      </c>
      <c r="F267" s="93">
        <v>30000</v>
      </c>
    </row>
    <row r="268" spans="1:6" ht="25.5">
      <c r="A268" s="145"/>
      <c r="B268" s="144"/>
      <c r="C268" s="90" t="s">
        <v>149</v>
      </c>
      <c r="D268" s="91" t="s">
        <v>167</v>
      </c>
      <c r="E268" s="23" t="s">
        <v>351</v>
      </c>
      <c r="F268" s="93">
        <v>200000</v>
      </c>
    </row>
    <row r="269" spans="1:6" ht="25.5">
      <c r="A269" s="145"/>
      <c r="B269" s="144"/>
      <c r="C269" s="90" t="s">
        <v>130</v>
      </c>
      <c r="D269" s="91" t="s">
        <v>167</v>
      </c>
      <c r="E269" s="23" t="s">
        <v>352</v>
      </c>
      <c r="F269" s="93">
        <v>250000</v>
      </c>
    </row>
    <row r="270" spans="1:6" ht="25.5">
      <c r="A270" s="145"/>
      <c r="B270" s="144"/>
      <c r="C270" s="90" t="s">
        <v>130</v>
      </c>
      <c r="D270" s="91" t="s">
        <v>167</v>
      </c>
      <c r="E270" s="23" t="s">
        <v>353</v>
      </c>
      <c r="F270" s="93">
        <v>750000</v>
      </c>
    </row>
    <row r="271" spans="1:6" ht="51">
      <c r="A271" s="145"/>
      <c r="B271" s="144"/>
      <c r="C271" s="90" t="s">
        <v>142</v>
      </c>
      <c r="D271" s="91" t="s">
        <v>167</v>
      </c>
      <c r="E271" s="23" t="s">
        <v>354</v>
      </c>
      <c r="F271" s="93">
        <v>400000</v>
      </c>
    </row>
    <row r="272" spans="1:6" ht="12.75">
      <c r="A272" s="35"/>
      <c r="B272" s="4"/>
      <c r="C272" s="4"/>
      <c r="D272" s="67"/>
      <c r="E272" s="5" t="s">
        <v>14</v>
      </c>
      <c r="F272" s="6">
        <f>SUM(F263:F271)</f>
        <v>3428000</v>
      </c>
    </row>
    <row r="273" spans="1:7" ht="25.5">
      <c r="A273" s="32" t="s">
        <v>86</v>
      </c>
      <c r="B273" s="28" t="s">
        <v>87</v>
      </c>
      <c r="C273" s="28"/>
      <c r="D273" s="65"/>
      <c r="E273" s="51"/>
      <c r="F273" s="34">
        <f>+F288+F294+F310+F320+F324+F331+F336+F343</f>
        <v>23741890</v>
      </c>
      <c r="G273" s="116"/>
    </row>
    <row r="274" spans="1:6" ht="63.75">
      <c r="A274" s="139" t="s">
        <v>88</v>
      </c>
      <c r="B274" s="138" t="s">
        <v>89</v>
      </c>
      <c r="C274" s="90" t="s">
        <v>132</v>
      </c>
      <c r="D274" s="91" t="s">
        <v>166</v>
      </c>
      <c r="E274" s="23" t="s">
        <v>355</v>
      </c>
      <c r="F274" s="93">
        <v>263600</v>
      </c>
    </row>
    <row r="275" spans="1:6" ht="25.5">
      <c r="A275" s="140"/>
      <c r="B275" s="136"/>
      <c r="C275" s="90" t="s">
        <v>142</v>
      </c>
      <c r="D275" s="91" t="s">
        <v>166</v>
      </c>
      <c r="E275" s="23" t="s">
        <v>356</v>
      </c>
      <c r="F275" s="93">
        <v>500000</v>
      </c>
    </row>
    <row r="276" spans="1:6" ht="12.75">
      <c r="A276" s="140"/>
      <c r="B276" s="136"/>
      <c r="C276" s="90" t="s">
        <v>170</v>
      </c>
      <c r="D276" s="91" t="s">
        <v>166</v>
      </c>
      <c r="E276" s="23" t="s">
        <v>357</v>
      </c>
      <c r="F276" s="93">
        <v>1200000</v>
      </c>
    </row>
    <row r="277" spans="1:6" ht="89.25">
      <c r="A277" s="140"/>
      <c r="B277" s="136"/>
      <c r="C277" s="90" t="s">
        <v>121</v>
      </c>
      <c r="D277" s="91" t="s">
        <v>167</v>
      </c>
      <c r="E277" s="23" t="s">
        <v>358</v>
      </c>
      <c r="F277" s="93">
        <v>425000</v>
      </c>
    </row>
    <row r="278" spans="1:6" ht="63.75">
      <c r="A278" s="140"/>
      <c r="B278" s="136"/>
      <c r="C278" s="90" t="s">
        <v>131</v>
      </c>
      <c r="D278" s="91" t="s">
        <v>167</v>
      </c>
      <c r="E278" s="23" t="s">
        <v>359</v>
      </c>
      <c r="F278" s="93">
        <v>400000</v>
      </c>
    </row>
    <row r="279" spans="1:6" ht="153">
      <c r="A279" s="140"/>
      <c r="B279" s="136"/>
      <c r="C279" s="90" t="s">
        <v>131</v>
      </c>
      <c r="D279" s="91" t="s">
        <v>167</v>
      </c>
      <c r="E279" s="23" t="s">
        <v>360</v>
      </c>
      <c r="F279" s="93">
        <v>100000</v>
      </c>
    </row>
    <row r="280" spans="1:6" ht="89.25">
      <c r="A280" s="140"/>
      <c r="B280" s="136"/>
      <c r="C280" s="90" t="s">
        <v>132</v>
      </c>
      <c r="D280" s="91" t="s">
        <v>167</v>
      </c>
      <c r="E280" s="23" t="s">
        <v>361</v>
      </c>
      <c r="F280" s="93">
        <v>626830</v>
      </c>
    </row>
    <row r="281" spans="1:6" ht="12.75">
      <c r="A281" s="140"/>
      <c r="B281" s="136"/>
      <c r="C281" s="90" t="s">
        <v>149</v>
      </c>
      <c r="D281" s="91" t="s">
        <v>167</v>
      </c>
      <c r="E281" s="23" t="s">
        <v>362</v>
      </c>
      <c r="F281" s="93">
        <v>400000</v>
      </c>
    </row>
    <row r="282" spans="1:6" ht="25.5">
      <c r="A282" s="140"/>
      <c r="B282" s="136"/>
      <c r="C282" s="90" t="s">
        <v>130</v>
      </c>
      <c r="D282" s="91" t="s">
        <v>167</v>
      </c>
      <c r="E282" s="23" t="s">
        <v>363</v>
      </c>
      <c r="F282" s="93">
        <v>110000</v>
      </c>
    </row>
    <row r="283" spans="1:6" ht="76.5">
      <c r="A283" s="140"/>
      <c r="B283" s="136"/>
      <c r="C283" s="90" t="s">
        <v>130</v>
      </c>
      <c r="D283" s="91" t="s">
        <v>167</v>
      </c>
      <c r="E283" s="23" t="s">
        <v>364</v>
      </c>
      <c r="F283" s="93">
        <v>100000</v>
      </c>
    </row>
    <row r="284" spans="1:6" ht="153">
      <c r="A284" s="140"/>
      <c r="B284" s="136"/>
      <c r="C284" s="90" t="s">
        <v>130</v>
      </c>
      <c r="D284" s="91" t="s">
        <v>167</v>
      </c>
      <c r="E284" s="23" t="s">
        <v>367</v>
      </c>
      <c r="F284" s="93">
        <v>790000</v>
      </c>
    </row>
    <row r="285" spans="1:6" ht="102">
      <c r="A285" s="140"/>
      <c r="B285" s="136"/>
      <c r="C285" s="123" t="s">
        <v>142</v>
      </c>
      <c r="D285" s="91" t="s">
        <v>167</v>
      </c>
      <c r="E285" s="23" t="s">
        <v>365</v>
      </c>
      <c r="F285" s="93">
        <v>200000</v>
      </c>
    </row>
    <row r="286" spans="1:6" ht="12.75">
      <c r="A286" s="140"/>
      <c r="B286" s="136"/>
      <c r="C286" s="123" t="s">
        <v>170</v>
      </c>
      <c r="D286" s="91" t="s">
        <v>167</v>
      </c>
      <c r="E286" s="23" t="s">
        <v>366</v>
      </c>
      <c r="F286" s="93">
        <v>200000</v>
      </c>
    </row>
    <row r="287" spans="1:6" ht="51">
      <c r="A287" s="135"/>
      <c r="B287" s="137"/>
      <c r="C287" s="123" t="s">
        <v>250</v>
      </c>
      <c r="D287" s="91" t="s">
        <v>167</v>
      </c>
      <c r="E287" s="23" t="s">
        <v>368</v>
      </c>
      <c r="F287" s="93">
        <v>50000</v>
      </c>
    </row>
    <row r="288" spans="1:6" ht="12.75">
      <c r="A288" s="44"/>
      <c r="B288" s="18"/>
      <c r="C288" s="18"/>
      <c r="D288" s="70"/>
      <c r="E288" s="5" t="s">
        <v>14</v>
      </c>
      <c r="F288" s="6">
        <f>SUM(F274:F287)</f>
        <v>5365430</v>
      </c>
    </row>
    <row r="289" spans="1:6" ht="89.25">
      <c r="A289" s="145" t="s">
        <v>99</v>
      </c>
      <c r="B289" s="144" t="s">
        <v>100</v>
      </c>
      <c r="C289" s="90" t="s">
        <v>121</v>
      </c>
      <c r="D289" s="91" t="s">
        <v>167</v>
      </c>
      <c r="E289" s="23" t="s">
        <v>369</v>
      </c>
      <c r="F289" s="93">
        <v>576435</v>
      </c>
    </row>
    <row r="290" spans="1:6" ht="12.75">
      <c r="A290" s="145"/>
      <c r="B290" s="144"/>
      <c r="C290" s="90" t="s">
        <v>131</v>
      </c>
      <c r="D290" s="91" t="s">
        <v>167</v>
      </c>
      <c r="E290" s="23" t="s">
        <v>370</v>
      </c>
      <c r="F290" s="93">
        <v>129000</v>
      </c>
    </row>
    <row r="291" spans="1:6" ht="38.25">
      <c r="A291" s="145"/>
      <c r="B291" s="144"/>
      <c r="C291" s="90" t="s">
        <v>149</v>
      </c>
      <c r="D291" s="91" t="s">
        <v>167</v>
      </c>
      <c r="E291" s="23" t="s">
        <v>371</v>
      </c>
      <c r="F291" s="93">
        <v>100000</v>
      </c>
    </row>
    <row r="292" spans="1:6" ht="12.75">
      <c r="A292" s="145"/>
      <c r="B292" s="144"/>
      <c r="C292" s="90" t="s">
        <v>149</v>
      </c>
      <c r="D292" s="91" t="s">
        <v>167</v>
      </c>
      <c r="E292" s="23" t="s">
        <v>372</v>
      </c>
      <c r="F292" s="93">
        <v>100000</v>
      </c>
    </row>
    <row r="293" spans="1:6" ht="38.25">
      <c r="A293" s="145"/>
      <c r="B293" s="144"/>
      <c r="C293" s="90" t="s">
        <v>130</v>
      </c>
      <c r="D293" s="91" t="s">
        <v>167</v>
      </c>
      <c r="E293" s="23" t="s">
        <v>373</v>
      </c>
      <c r="F293" s="93">
        <v>365000</v>
      </c>
    </row>
    <row r="294" spans="1:6" ht="12.75">
      <c r="A294" s="44"/>
      <c r="B294" s="18"/>
      <c r="C294" s="18"/>
      <c r="D294" s="70"/>
      <c r="E294" s="5" t="s">
        <v>14</v>
      </c>
      <c r="F294" s="6">
        <f>SUM(F289:F293)</f>
        <v>1270435</v>
      </c>
    </row>
    <row r="295" spans="1:6" ht="89.25">
      <c r="A295" s="145" t="s">
        <v>101</v>
      </c>
      <c r="B295" s="144" t="s">
        <v>102</v>
      </c>
      <c r="C295" s="90" t="s">
        <v>132</v>
      </c>
      <c r="D295" s="91" t="s">
        <v>166</v>
      </c>
      <c r="E295" s="23" t="s">
        <v>374</v>
      </c>
      <c r="F295" s="7">
        <v>1030000</v>
      </c>
    </row>
    <row r="296" spans="1:6" ht="12.75">
      <c r="A296" s="145"/>
      <c r="B296" s="144"/>
      <c r="C296" s="90" t="s">
        <v>130</v>
      </c>
      <c r="D296" s="91" t="s">
        <v>166</v>
      </c>
      <c r="E296" s="23" t="s">
        <v>375</v>
      </c>
      <c r="F296" s="7">
        <v>19500</v>
      </c>
    </row>
    <row r="297" spans="1:6" ht="25.5">
      <c r="A297" s="145"/>
      <c r="B297" s="144"/>
      <c r="C297" s="90" t="s">
        <v>142</v>
      </c>
      <c r="D297" s="91" t="s">
        <v>166</v>
      </c>
      <c r="E297" s="23" t="s">
        <v>376</v>
      </c>
      <c r="F297" s="7">
        <v>2000000</v>
      </c>
    </row>
    <row r="298" spans="1:6" ht="63.75">
      <c r="A298" s="145"/>
      <c r="B298" s="144"/>
      <c r="C298" s="8" t="s">
        <v>121</v>
      </c>
      <c r="D298" s="66" t="s">
        <v>166</v>
      </c>
      <c r="E298" s="23" t="s">
        <v>377</v>
      </c>
      <c r="F298" s="7">
        <v>1000000</v>
      </c>
    </row>
    <row r="299" spans="1:6" ht="12.75">
      <c r="A299" s="145"/>
      <c r="B299" s="144"/>
      <c r="C299" s="8" t="s">
        <v>121</v>
      </c>
      <c r="D299" s="66" t="s">
        <v>166</v>
      </c>
      <c r="E299" s="23" t="s">
        <v>378</v>
      </c>
      <c r="F299" s="7">
        <v>250000</v>
      </c>
    </row>
    <row r="300" spans="1:6" ht="12.75">
      <c r="A300" s="145"/>
      <c r="B300" s="144"/>
      <c r="C300" s="8" t="s">
        <v>121</v>
      </c>
      <c r="D300" s="66" t="s">
        <v>166</v>
      </c>
      <c r="E300" s="23" t="s">
        <v>379</v>
      </c>
      <c r="F300" s="7">
        <v>500000</v>
      </c>
    </row>
    <row r="301" spans="1:6" ht="12.75">
      <c r="A301" s="145"/>
      <c r="B301" s="144"/>
      <c r="C301" s="8" t="s">
        <v>121</v>
      </c>
      <c r="D301" s="66" t="s">
        <v>167</v>
      </c>
      <c r="E301" s="23" t="s">
        <v>380</v>
      </c>
      <c r="F301" s="7">
        <v>60000</v>
      </c>
    </row>
    <row r="302" spans="1:6" ht="178.5">
      <c r="A302" s="145"/>
      <c r="B302" s="144"/>
      <c r="C302" s="8" t="s">
        <v>131</v>
      </c>
      <c r="D302" s="66" t="s">
        <v>167</v>
      </c>
      <c r="E302" s="23" t="s">
        <v>381</v>
      </c>
      <c r="F302" s="7">
        <v>600000</v>
      </c>
    </row>
    <row r="303" spans="1:6" ht="153">
      <c r="A303" s="145"/>
      <c r="B303" s="144"/>
      <c r="C303" s="8" t="s">
        <v>132</v>
      </c>
      <c r="D303" s="66" t="s">
        <v>167</v>
      </c>
      <c r="E303" s="23" t="s">
        <v>382</v>
      </c>
      <c r="F303" s="7">
        <v>457600</v>
      </c>
    </row>
    <row r="304" spans="1:6" ht="165.75">
      <c r="A304" s="145"/>
      <c r="B304" s="144"/>
      <c r="C304" s="8" t="s">
        <v>149</v>
      </c>
      <c r="D304" s="66" t="s">
        <v>167</v>
      </c>
      <c r="E304" s="23" t="s">
        <v>383</v>
      </c>
      <c r="F304" s="7">
        <v>1650000</v>
      </c>
    </row>
    <row r="305" spans="1:6" ht="89.25">
      <c r="A305" s="145"/>
      <c r="B305" s="144"/>
      <c r="C305" s="8" t="s">
        <v>130</v>
      </c>
      <c r="D305" s="66" t="s">
        <v>167</v>
      </c>
      <c r="E305" s="23" t="s">
        <v>384</v>
      </c>
      <c r="F305" s="7">
        <v>884000</v>
      </c>
    </row>
    <row r="306" spans="1:6" ht="12.75">
      <c r="A306" s="145"/>
      <c r="B306" s="144"/>
      <c r="C306" s="8" t="s">
        <v>130</v>
      </c>
      <c r="D306" s="66" t="s">
        <v>167</v>
      </c>
      <c r="E306" s="23" t="s">
        <v>385</v>
      </c>
      <c r="F306" s="7">
        <v>1350000</v>
      </c>
    </row>
    <row r="307" spans="1:6" ht="153">
      <c r="A307" s="145"/>
      <c r="B307" s="144"/>
      <c r="C307" s="8" t="s">
        <v>142</v>
      </c>
      <c r="D307" s="66" t="s">
        <v>167</v>
      </c>
      <c r="E307" s="23" t="s">
        <v>386</v>
      </c>
      <c r="F307" s="7">
        <v>1600000</v>
      </c>
    </row>
    <row r="308" spans="1:6" ht="12.75">
      <c r="A308" s="145"/>
      <c r="B308" s="144"/>
      <c r="C308" s="8" t="s">
        <v>170</v>
      </c>
      <c r="D308" s="66" t="s">
        <v>167</v>
      </c>
      <c r="E308" s="23" t="s">
        <v>387</v>
      </c>
      <c r="F308" s="7">
        <v>200000</v>
      </c>
    </row>
    <row r="309" spans="1:6" ht="12.75">
      <c r="A309" s="145"/>
      <c r="B309" s="144"/>
      <c r="C309" s="8" t="s">
        <v>250</v>
      </c>
      <c r="D309" s="66" t="s">
        <v>167</v>
      </c>
      <c r="E309" s="23" t="s">
        <v>388</v>
      </c>
      <c r="F309" s="7">
        <v>20000</v>
      </c>
    </row>
    <row r="310" spans="1:6" ht="12.75">
      <c r="A310" s="35"/>
      <c r="B310" s="4"/>
      <c r="C310" s="4"/>
      <c r="D310" s="67"/>
      <c r="E310" s="5" t="s">
        <v>14</v>
      </c>
      <c r="F310" s="6">
        <f>SUM(F295:F309)</f>
        <v>11621100</v>
      </c>
    </row>
    <row r="311" spans="1:6" ht="25.5">
      <c r="A311" s="145" t="s">
        <v>105</v>
      </c>
      <c r="B311" s="144" t="s">
        <v>106</v>
      </c>
      <c r="C311" s="90" t="s">
        <v>142</v>
      </c>
      <c r="D311" s="91" t="s">
        <v>166</v>
      </c>
      <c r="E311" s="23" t="s">
        <v>389</v>
      </c>
      <c r="F311" s="93">
        <v>860000</v>
      </c>
    </row>
    <row r="312" spans="1:6" ht="25.5">
      <c r="A312" s="145"/>
      <c r="B312" s="144"/>
      <c r="C312" s="90" t="s">
        <v>121</v>
      </c>
      <c r="D312" s="91" t="s">
        <v>167</v>
      </c>
      <c r="E312" s="23" t="s">
        <v>390</v>
      </c>
      <c r="F312" s="93">
        <v>100000</v>
      </c>
    </row>
    <row r="313" spans="1:6" ht="12.75">
      <c r="A313" s="145"/>
      <c r="B313" s="144"/>
      <c r="C313" s="90" t="s">
        <v>131</v>
      </c>
      <c r="D313" s="91" t="s">
        <v>167</v>
      </c>
      <c r="E313" s="23" t="s">
        <v>391</v>
      </c>
      <c r="F313" s="93">
        <v>150000</v>
      </c>
    </row>
    <row r="314" spans="1:6" ht="12.75">
      <c r="A314" s="145"/>
      <c r="B314" s="144"/>
      <c r="C314" s="90" t="s">
        <v>132</v>
      </c>
      <c r="D314" s="91" t="s">
        <v>167</v>
      </c>
      <c r="E314" s="23" t="s">
        <v>392</v>
      </c>
      <c r="F314" s="93">
        <v>180000</v>
      </c>
    </row>
    <row r="315" spans="1:6" ht="12.75">
      <c r="A315" s="145"/>
      <c r="B315" s="144"/>
      <c r="C315" s="90" t="s">
        <v>149</v>
      </c>
      <c r="D315" s="91" t="s">
        <v>167</v>
      </c>
      <c r="E315" s="23" t="s">
        <v>393</v>
      </c>
      <c r="F315" s="93">
        <v>150000</v>
      </c>
    </row>
    <row r="316" spans="1:6" ht="12.75">
      <c r="A316" s="145"/>
      <c r="B316" s="144"/>
      <c r="C316" s="90" t="s">
        <v>130</v>
      </c>
      <c r="D316" s="91" t="s">
        <v>167</v>
      </c>
      <c r="E316" s="23" t="s">
        <v>394</v>
      </c>
      <c r="F316" s="93">
        <v>125000</v>
      </c>
    </row>
    <row r="317" spans="1:6" ht="51">
      <c r="A317" s="145"/>
      <c r="B317" s="144"/>
      <c r="C317" s="90" t="s">
        <v>130</v>
      </c>
      <c r="D317" s="91" t="s">
        <v>167</v>
      </c>
      <c r="E317" s="23" t="s">
        <v>395</v>
      </c>
      <c r="F317" s="93">
        <v>900000</v>
      </c>
    </row>
    <row r="318" spans="1:6" ht="12.75">
      <c r="A318" s="145"/>
      <c r="B318" s="144"/>
      <c r="C318" s="90" t="s">
        <v>130</v>
      </c>
      <c r="D318" s="91" t="s">
        <v>167</v>
      </c>
      <c r="E318" s="23" t="s">
        <v>163</v>
      </c>
      <c r="F318" s="93">
        <v>100000</v>
      </c>
    </row>
    <row r="319" spans="1:6" ht="25.5" customHeight="1">
      <c r="A319" s="145"/>
      <c r="B319" s="144"/>
      <c r="C319" s="90" t="s">
        <v>142</v>
      </c>
      <c r="D319" s="91" t="s">
        <v>167</v>
      </c>
      <c r="E319" s="23" t="s">
        <v>396</v>
      </c>
      <c r="F319" s="93">
        <v>60000</v>
      </c>
    </row>
    <row r="320" spans="1:6" ht="12.75">
      <c r="A320" s="53"/>
      <c r="B320" s="11"/>
      <c r="C320" s="11"/>
      <c r="D320" s="76"/>
      <c r="E320" s="5" t="s">
        <v>14</v>
      </c>
      <c r="F320" s="6">
        <f>SUM(F311:F319)</f>
        <v>2625000</v>
      </c>
    </row>
    <row r="321" spans="1:6" ht="25.5">
      <c r="A321" s="145" t="s">
        <v>107</v>
      </c>
      <c r="B321" s="144" t="s">
        <v>108</v>
      </c>
      <c r="C321" s="90" t="s">
        <v>121</v>
      </c>
      <c r="D321" s="91" t="s">
        <v>167</v>
      </c>
      <c r="E321" s="23" t="s">
        <v>397</v>
      </c>
      <c r="F321" s="93">
        <v>25000</v>
      </c>
    </row>
    <row r="322" spans="1:6" ht="38.25">
      <c r="A322" s="145"/>
      <c r="B322" s="144"/>
      <c r="C322" s="90" t="s">
        <v>130</v>
      </c>
      <c r="D322" s="91" t="s">
        <v>167</v>
      </c>
      <c r="E322" s="23" t="s">
        <v>398</v>
      </c>
      <c r="F322" s="93">
        <v>500000</v>
      </c>
    </row>
    <row r="323" spans="1:6" ht="25.5">
      <c r="A323" s="145"/>
      <c r="B323" s="144"/>
      <c r="C323" s="90" t="s">
        <v>142</v>
      </c>
      <c r="D323" s="91" t="s">
        <v>167</v>
      </c>
      <c r="E323" s="23" t="s">
        <v>399</v>
      </c>
      <c r="F323" s="93">
        <v>216000</v>
      </c>
    </row>
    <row r="324" spans="1:6" ht="12.75">
      <c r="A324" s="35"/>
      <c r="B324" s="4"/>
      <c r="C324" s="4"/>
      <c r="D324" s="67"/>
      <c r="E324" s="5" t="s">
        <v>14</v>
      </c>
      <c r="F324" s="6">
        <f>SUM(F321:F323)</f>
        <v>741000</v>
      </c>
    </row>
    <row r="325" spans="1:6" ht="12.75">
      <c r="A325" s="141" t="s">
        <v>109</v>
      </c>
      <c r="B325" s="141" t="s">
        <v>110</v>
      </c>
      <c r="C325" s="109" t="s">
        <v>121</v>
      </c>
      <c r="D325" s="110"/>
      <c r="E325" s="52" t="s">
        <v>157</v>
      </c>
      <c r="F325" s="93"/>
    </row>
    <row r="326" spans="1:6" ht="25.5">
      <c r="A326" s="142"/>
      <c r="B326" s="142"/>
      <c r="C326" s="109" t="s">
        <v>121</v>
      </c>
      <c r="D326" s="110" t="s">
        <v>167</v>
      </c>
      <c r="E326" s="22" t="s">
        <v>400</v>
      </c>
      <c r="F326" s="93">
        <v>500000</v>
      </c>
    </row>
    <row r="327" spans="1:6" ht="12.75">
      <c r="A327" s="142"/>
      <c r="B327" s="142"/>
      <c r="C327" s="109" t="s">
        <v>121</v>
      </c>
      <c r="D327" s="110" t="s">
        <v>167</v>
      </c>
      <c r="E327" s="22" t="s">
        <v>401</v>
      </c>
      <c r="F327" s="93">
        <v>160000</v>
      </c>
    </row>
    <row r="328" spans="1:6" ht="12.75">
      <c r="A328" s="142"/>
      <c r="B328" s="142"/>
      <c r="C328" s="109" t="s">
        <v>121</v>
      </c>
      <c r="D328" s="110" t="s">
        <v>167</v>
      </c>
      <c r="E328" s="22" t="s">
        <v>402</v>
      </c>
      <c r="F328" s="93">
        <v>250000</v>
      </c>
    </row>
    <row r="329" spans="1:6" ht="12.75">
      <c r="A329" s="142"/>
      <c r="B329" s="142"/>
      <c r="C329" s="109" t="s">
        <v>131</v>
      </c>
      <c r="D329" s="110" t="s">
        <v>167</v>
      </c>
      <c r="E329" s="22" t="s">
        <v>403</v>
      </c>
      <c r="F329" s="93">
        <v>13500</v>
      </c>
    </row>
    <row r="330" spans="1:6" ht="25.5">
      <c r="A330" s="143"/>
      <c r="B330" s="143"/>
      <c r="C330" s="109" t="s">
        <v>130</v>
      </c>
      <c r="D330" s="110" t="s">
        <v>167</v>
      </c>
      <c r="E330" s="22" t="s">
        <v>404</v>
      </c>
      <c r="F330" s="93">
        <v>250000</v>
      </c>
    </row>
    <row r="331" spans="1:6" ht="12.75">
      <c r="A331" s="35"/>
      <c r="B331" s="4"/>
      <c r="C331" s="4"/>
      <c r="D331" s="67"/>
      <c r="E331" s="5" t="s">
        <v>14</v>
      </c>
      <c r="F331" s="6">
        <f>SUM(F326:F330)</f>
        <v>1173500</v>
      </c>
    </row>
    <row r="332" spans="1:6" ht="24.75" customHeight="1">
      <c r="A332" s="145" t="s">
        <v>111</v>
      </c>
      <c r="B332" s="144" t="s">
        <v>112</v>
      </c>
      <c r="C332" s="123" t="s">
        <v>130</v>
      </c>
      <c r="D332" s="91" t="s">
        <v>166</v>
      </c>
      <c r="E332" s="22" t="s">
        <v>406</v>
      </c>
      <c r="F332" s="93">
        <v>86000</v>
      </c>
    </row>
    <row r="333" spans="1:6" ht="32.25" customHeight="1">
      <c r="A333" s="145"/>
      <c r="B333" s="144"/>
      <c r="C333" s="90" t="s">
        <v>121</v>
      </c>
      <c r="D333" s="91" t="s">
        <v>167</v>
      </c>
      <c r="E333" s="22" t="s">
        <v>405</v>
      </c>
      <c r="F333" s="93">
        <v>20000</v>
      </c>
    </row>
    <row r="334" spans="1:6" ht="32.25" customHeight="1">
      <c r="A334" s="145"/>
      <c r="B334" s="144"/>
      <c r="C334" s="90" t="s">
        <v>149</v>
      </c>
      <c r="D334" s="91" t="s">
        <v>167</v>
      </c>
      <c r="E334" s="22" t="s">
        <v>407</v>
      </c>
      <c r="F334" s="93">
        <v>20000</v>
      </c>
    </row>
    <row r="335" spans="1:6" ht="15.75" customHeight="1">
      <c r="A335" s="145"/>
      <c r="B335" s="144"/>
      <c r="C335" s="90" t="s">
        <v>130</v>
      </c>
      <c r="D335" s="91" t="s">
        <v>166</v>
      </c>
      <c r="E335" s="22" t="s">
        <v>408</v>
      </c>
      <c r="F335" s="93">
        <v>58425</v>
      </c>
    </row>
    <row r="336" spans="1:7" ht="15.75" customHeight="1">
      <c r="A336" s="35"/>
      <c r="B336" s="4"/>
      <c r="C336" s="4"/>
      <c r="D336" s="67"/>
      <c r="E336" s="5" t="s">
        <v>14</v>
      </c>
      <c r="F336" s="6">
        <f>SUM(F332:F335)</f>
        <v>184425</v>
      </c>
      <c r="G336" s="116"/>
    </row>
    <row r="337" spans="1:6" ht="15.75" customHeight="1">
      <c r="A337" s="149" t="s">
        <v>69</v>
      </c>
      <c r="B337" s="146" t="s">
        <v>113</v>
      </c>
      <c r="C337" s="21" t="s">
        <v>121</v>
      </c>
      <c r="D337" s="77" t="s">
        <v>167</v>
      </c>
      <c r="E337" s="23" t="s">
        <v>409</v>
      </c>
      <c r="F337" s="7">
        <v>100000</v>
      </c>
    </row>
    <row r="338" spans="1:6" ht="15.75" customHeight="1">
      <c r="A338" s="150"/>
      <c r="B338" s="147"/>
      <c r="C338" s="21" t="s">
        <v>132</v>
      </c>
      <c r="D338" s="77" t="s">
        <v>167</v>
      </c>
      <c r="E338" s="23" t="s">
        <v>410</v>
      </c>
      <c r="F338" s="7">
        <v>416000</v>
      </c>
    </row>
    <row r="339" spans="1:6" ht="15.75" customHeight="1">
      <c r="A339" s="150"/>
      <c r="B339" s="147"/>
      <c r="C339" s="21" t="s">
        <v>130</v>
      </c>
      <c r="D339" s="77" t="s">
        <v>167</v>
      </c>
      <c r="E339" s="23" t="s">
        <v>411</v>
      </c>
      <c r="F339" s="7">
        <v>100000</v>
      </c>
    </row>
    <row r="340" spans="1:6" ht="25.5">
      <c r="A340" s="150"/>
      <c r="B340" s="147"/>
      <c r="C340" s="21" t="s">
        <v>130</v>
      </c>
      <c r="D340" s="77" t="s">
        <v>167</v>
      </c>
      <c r="E340" s="23" t="s">
        <v>412</v>
      </c>
      <c r="F340" s="7">
        <v>100000</v>
      </c>
    </row>
    <row r="341" spans="1:6" ht="25.5">
      <c r="A341" s="150"/>
      <c r="B341" s="147"/>
      <c r="C341" s="21" t="s">
        <v>130</v>
      </c>
      <c r="D341" s="77" t="s">
        <v>167</v>
      </c>
      <c r="E341" s="23" t="s">
        <v>413</v>
      </c>
      <c r="F341" s="7">
        <v>25000</v>
      </c>
    </row>
    <row r="342" spans="1:6" ht="12.75">
      <c r="A342" s="151"/>
      <c r="B342" s="148"/>
      <c r="C342" s="21" t="s">
        <v>250</v>
      </c>
      <c r="D342" s="77" t="s">
        <v>167</v>
      </c>
      <c r="E342" s="23" t="s">
        <v>414</v>
      </c>
      <c r="F342" s="7">
        <v>20000</v>
      </c>
    </row>
    <row r="343" spans="1:6" ht="12.75">
      <c r="A343" s="35"/>
      <c r="B343" s="4"/>
      <c r="C343" s="4"/>
      <c r="D343" s="67"/>
      <c r="E343" s="5" t="s">
        <v>14</v>
      </c>
      <c r="F343" s="6">
        <f>SUM(F337:F342)</f>
        <v>761000</v>
      </c>
    </row>
    <row r="344" spans="1:7" ht="12.75">
      <c r="A344" s="54">
        <v>5</v>
      </c>
      <c r="B344" s="55" t="s">
        <v>114</v>
      </c>
      <c r="C344" s="55"/>
      <c r="D344" s="78"/>
      <c r="E344" s="56"/>
      <c r="F344" s="57">
        <f>+F345+F382+F387</f>
        <v>105167000</v>
      </c>
      <c r="G344" s="116"/>
    </row>
    <row r="345" spans="1:7" ht="12.75">
      <c r="A345" s="32" t="s">
        <v>115</v>
      </c>
      <c r="B345" s="28" t="s">
        <v>116</v>
      </c>
      <c r="C345" s="28"/>
      <c r="D345" s="65"/>
      <c r="E345" s="58"/>
      <c r="F345" s="59">
        <f>+F347+F354+F363+F376+F379+F381</f>
        <v>65467000</v>
      </c>
      <c r="G345" s="116"/>
    </row>
    <row r="346" spans="1:6" ht="12.75">
      <c r="A346" s="9" t="s">
        <v>117</v>
      </c>
      <c r="B346" s="8" t="s">
        <v>118</v>
      </c>
      <c r="C346" s="8" t="s">
        <v>149</v>
      </c>
      <c r="D346" s="66" t="s">
        <v>167</v>
      </c>
      <c r="E346" s="22" t="s">
        <v>415</v>
      </c>
      <c r="F346" s="7">
        <v>500000</v>
      </c>
    </row>
    <row r="347" spans="1:6" ht="12.75">
      <c r="A347" s="35"/>
      <c r="B347" s="4"/>
      <c r="C347" s="4"/>
      <c r="D347" s="67"/>
      <c r="E347" s="5" t="s">
        <v>14</v>
      </c>
      <c r="F347" s="6">
        <f>SUM(F346)</f>
        <v>500000</v>
      </c>
    </row>
    <row r="348" spans="1:6" ht="12.75">
      <c r="A348" s="141" t="s">
        <v>119</v>
      </c>
      <c r="B348" s="141" t="s">
        <v>120</v>
      </c>
      <c r="C348" s="20" t="s">
        <v>121</v>
      </c>
      <c r="D348" s="75" t="s">
        <v>166</v>
      </c>
      <c r="E348" s="22" t="s">
        <v>416</v>
      </c>
      <c r="F348" s="7">
        <v>300000</v>
      </c>
    </row>
    <row r="349" spans="1:6" ht="12.75">
      <c r="A349" s="142"/>
      <c r="B349" s="142"/>
      <c r="C349" s="20" t="s">
        <v>170</v>
      </c>
      <c r="D349" s="75" t="s">
        <v>166</v>
      </c>
      <c r="E349" s="22" t="s">
        <v>417</v>
      </c>
      <c r="F349" s="7">
        <v>200000</v>
      </c>
    </row>
    <row r="350" spans="1:6" ht="12.75">
      <c r="A350" s="142"/>
      <c r="B350" s="142"/>
      <c r="C350" s="20" t="s">
        <v>149</v>
      </c>
      <c r="D350" s="75" t="s">
        <v>167</v>
      </c>
      <c r="E350" s="22" t="s">
        <v>418</v>
      </c>
      <c r="F350" s="7">
        <v>300000</v>
      </c>
    </row>
    <row r="351" spans="1:6" ht="12.75">
      <c r="A351" s="142"/>
      <c r="B351" s="142"/>
      <c r="C351" s="20" t="s">
        <v>149</v>
      </c>
      <c r="D351" s="75" t="s">
        <v>167</v>
      </c>
      <c r="E351" s="22" t="s">
        <v>419</v>
      </c>
      <c r="F351" s="7">
        <v>300000</v>
      </c>
    </row>
    <row r="352" spans="1:6" ht="12.75" customHeight="1">
      <c r="A352" s="142"/>
      <c r="B352" s="142"/>
      <c r="C352" s="20" t="s">
        <v>130</v>
      </c>
      <c r="D352" s="75" t="s">
        <v>167</v>
      </c>
      <c r="E352" s="22" t="s">
        <v>458</v>
      </c>
      <c r="F352" s="7">
        <v>1000000</v>
      </c>
    </row>
    <row r="353" spans="1:6" ht="12.75">
      <c r="A353" s="143"/>
      <c r="B353" s="143"/>
      <c r="C353" s="20" t="s">
        <v>196</v>
      </c>
      <c r="D353" s="75" t="s">
        <v>167</v>
      </c>
      <c r="E353" s="22" t="s">
        <v>420</v>
      </c>
      <c r="F353" s="7">
        <v>60000</v>
      </c>
    </row>
    <row r="354" spans="1:6" ht="12.75" customHeight="1">
      <c r="A354" s="35"/>
      <c r="B354" s="4"/>
      <c r="C354" s="4"/>
      <c r="D354" s="67"/>
      <c r="E354" s="5" t="s">
        <v>14</v>
      </c>
      <c r="F354" s="6">
        <f>SUM(F348:F353)</f>
        <v>2160000</v>
      </c>
    </row>
    <row r="355" spans="1:6" ht="12.75">
      <c r="A355" s="155" t="s">
        <v>153</v>
      </c>
      <c r="B355" s="156" t="s">
        <v>426</v>
      </c>
      <c r="C355" s="109" t="s">
        <v>121</v>
      </c>
      <c r="D355" s="110" t="s">
        <v>166</v>
      </c>
      <c r="E355" s="24" t="s">
        <v>421</v>
      </c>
      <c r="F355" s="93">
        <v>170000</v>
      </c>
    </row>
    <row r="356" spans="1:6" ht="12.75">
      <c r="A356" s="156"/>
      <c r="B356" s="156"/>
      <c r="C356" s="109" t="s">
        <v>121</v>
      </c>
      <c r="D356" s="110" t="s">
        <v>166</v>
      </c>
      <c r="E356" s="24" t="s">
        <v>422</v>
      </c>
      <c r="F356" s="93">
        <v>3000000</v>
      </c>
    </row>
    <row r="357" spans="1:6" ht="12.75">
      <c r="A357" s="156"/>
      <c r="B357" s="156"/>
      <c r="C357" s="109" t="s">
        <v>132</v>
      </c>
      <c r="D357" s="110" t="s">
        <v>167</v>
      </c>
      <c r="E357" s="24" t="s">
        <v>423</v>
      </c>
      <c r="F357" s="93">
        <v>410000</v>
      </c>
    </row>
    <row r="358" spans="1:6" ht="12.75">
      <c r="A358" s="156"/>
      <c r="B358" s="156"/>
      <c r="C358" s="109" t="s">
        <v>132</v>
      </c>
      <c r="D358" s="110" t="s">
        <v>167</v>
      </c>
      <c r="E358" s="24" t="s">
        <v>424</v>
      </c>
      <c r="F358" s="93">
        <v>92000</v>
      </c>
    </row>
    <row r="359" spans="1:6" ht="25.5">
      <c r="A359" s="156"/>
      <c r="B359" s="156"/>
      <c r="C359" s="109" t="s">
        <v>149</v>
      </c>
      <c r="D359" s="110" t="s">
        <v>167</v>
      </c>
      <c r="E359" s="24" t="s">
        <v>425</v>
      </c>
      <c r="F359" s="93">
        <v>250000</v>
      </c>
    </row>
    <row r="360" spans="1:6" ht="12.75">
      <c r="A360" s="156"/>
      <c r="B360" s="156"/>
      <c r="C360" s="109" t="s">
        <v>130</v>
      </c>
      <c r="D360" s="110" t="s">
        <v>167</v>
      </c>
      <c r="E360" s="24" t="s">
        <v>427</v>
      </c>
      <c r="F360" s="93">
        <v>60000</v>
      </c>
    </row>
    <row r="361" spans="1:6" ht="25.5">
      <c r="A361" s="156"/>
      <c r="B361" s="156"/>
      <c r="C361" s="109" t="s">
        <v>196</v>
      </c>
      <c r="D361" s="110" t="s">
        <v>167</v>
      </c>
      <c r="E361" s="24" t="s">
        <v>428</v>
      </c>
      <c r="F361" s="93">
        <v>200000</v>
      </c>
    </row>
    <row r="362" spans="1:6" ht="25.5">
      <c r="A362" s="156"/>
      <c r="B362" s="156"/>
      <c r="C362" s="109" t="s">
        <v>250</v>
      </c>
      <c r="D362" s="110" t="s">
        <v>167</v>
      </c>
      <c r="E362" s="24" t="s">
        <v>429</v>
      </c>
      <c r="F362" s="93">
        <v>955000</v>
      </c>
    </row>
    <row r="363" spans="1:6" ht="12.75">
      <c r="A363" s="35"/>
      <c r="B363" s="4"/>
      <c r="C363" s="4"/>
      <c r="D363" s="67"/>
      <c r="E363" s="5" t="s">
        <v>14</v>
      </c>
      <c r="F363" s="6">
        <f>SUM(F355:F362)</f>
        <v>5137000</v>
      </c>
    </row>
    <row r="364" spans="1:6" ht="25.5">
      <c r="A364" s="131" t="s">
        <v>154</v>
      </c>
      <c r="B364" s="131" t="s">
        <v>155</v>
      </c>
      <c r="C364" s="90" t="s">
        <v>132</v>
      </c>
      <c r="D364" s="91" t="s">
        <v>166</v>
      </c>
      <c r="E364" s="24" t="s">
        <v>430</v>
      </c>
      <c r="F364" s="114">
        <v>1000000</v>
      </c>
    </row>
    <row r="365" spans="1:6" ht="12.75">
      <c r="A365" s="132"/>
      <c r="B365" s="132"/>
      <c r="C365" s="90" t="s">
        <v>170</v>
      </c>
      <c r="D365" s="91" t="s">
        <v>166</v>
      </c>
      <c r="E365" s="24" t="s">
        <v>431</v>
      </c>
      <c r="F365" s="114">
        <v>31500000</v>
      </c>
    </row>
    <row r="366" spans="1:6" ht="12.75">
      <c r="A366" s="132"/>
      <c r="B366" s="132"/>
      <c r="C366" s="90" t="s">
        <v>170</v>
      </c>
      <c r="D366" s="91" t="s">
        <v>166</v>
      </c>
      <c r="E366" s="24" t="s">
        <v>432</v>
      </c>
      <c r="F366" s="114">
        <v>3500000</v>
      </c>
    </row>
    <row r="367" spans="1:6" ht="12.75">
      <c r="A367" s="132"/>
      <c r="B367" s="132"/>
      <c r="C367" s="125" t="s">
        <v>170</v>
      </c>
      <c r="D367" s="91" t="s">
        <v>166</v>
      </c>
      <c r="E367" s="24" t="s">
        <v>433</v>
      </c>
      <c r="F367" s="114">
        <v>1500000</v>
      </c>
    </row>
    <row r="368" spans="1:6" ht="12.75">
      <c r="A368" s="132"/>
      <c r="B368" s="132"/>
      <c r="C368" s="125" t="s">
        <v>170</v>
      </c>
      <c r="D368" s="91" t="s">
        <v>166</v>
      </c>
      <c r="E368" s="24" t="s">
        <v>435</v>
      </c>
      <c r="F368" s="114">
        <v>2400000</v>
      </c>
    </row>
    <row r="369" spans="1:6" ht="12.75">
      <c r="A369" s="132"/>
      <c r="B369" s="132"/>
      <c r="C369" s="125" t="s">
        <v>170</v>
      </c>
      <c r="D369" s="91" t="s">
        <v>166</v>
      </c>
      <c r="E369" s="24" t="s">
        <v>434</v>
      </c>
      <c r="F369" s="114">
        <v>500000</v>
      </c>
    </row>
    <row r="370" spans="1:6" ht="12.75">
      <c r="A370" s="132"/>
      <c r="B370" s="132"/>
      <c r="C370" s="125" t="s">
        <v>170</v>
      </c>
      <c r="D370" s="91" t="s">
        <v>166</v>
      </c>
      <c r="E370" s="24" t="s">
        <v>436</v>
      </c>
      <c r="F370" s="114">
        <v>400000</v>
      </c>
    </row>
    <row r="371" spans="1:6" ht="12.75">
      <c r="A371" s="132"/>
      <c r="B371" s="132"/>
      <c r="C371" s="125" t="s">
        <v>170</v>
      </c>
      <c r="D371" s="91" t="s">
        <v>166</v>
      </c>
      <c r="E371" s="24" t="s">
        <v>437</v>
      </c>
      <c r="F371" s="114">
        <v>400000</v>
      </c>
    </row>
    <row r="372" spans="1:6" ht="12.75">
      <c r="A372" s="132"/>
      <c r="B372" s="132"/>
      <c r="C372" s="125" t="s">
        <v>170</v>
      </c>
      <c r="D372" s="91" t="s">
        <v>166</v>
      </c>
      <c r="E372" s="24" t="s">
        <v>438</v>
      </c>
      <c r="F372" s="114">
        <v>100000</v>
      </c>
    </row>
    <row r="373" spans="1:6" ht="51">
      <c r="A373" s="132"/>
      <c r="B373" s="132"/>
      <c r="C373" s="125" t="s">
        <v>170</v>
      </c>
      <c r="D373" s="91" t="s">
        <v>166</v>
      </c>
      <c r="E373" s="24" t="s">
        <v>439</v>
      </c>
      <c r="F373" s="114">
        <v>12900000</v>
      </c>
    </row>
    <row r="374" spans="1:6" ht="12.75">
      <c r="A374" s="132"/>
      <c r="B374" s="132"/>
      <c r="C374" s="125" t="s">
        <v>149</v>
      </c>
      <c r="D374" s="91" t="s">
        <v>167</v>
      </c>
      <c r="E374" s="24" t="s">
        <v>440</v>
      </c>
      <c r="F374" s="114">
        <v>1000000</v>
      </c>
    </row>
    <row r="375" spans="1:6" ht="63.75">
      <c r="A375" s="133"/>
      <c r="B375" s="133"/>
      <c r="C375" s="125" t="s">
        <v>250</v>
      </c>
      <c r="D375" s="91" t="s">
        <v>167</v>
      </c>
      <c r="E375" s="24" t="s">
        <v>441</v>
      </c>
      <c r="F375" s="114">
        <v>1000000</v>
      </c>
    </row>
    <row r="376" spans="1:6" ht="12.75">
      <c r="A376" s="35"/>
      <c r="B376" s="4"/>
      <c r="C376" s="4"/>
      <c r="D376" s="67"/>
      <c r="E376" s="5" t="s">
        <v>14</v>
      </c>
      <c r="F376" s="6">
        <f>SUM(F364:F375)</f>
        <v>56200000</v>
      </c>
    </row>
    <row r="377" spans="1:6" ht="12.75">
      <c r="A377" s="186" t="s">
        <v>442</v>
      </c>
      <c r="B377" s="144" t="s">
        <v>443</v>
      </c>
      <c r="C377" s="125" t="s">
        <v>121</v>
      </c>
      <c r="D377" s="91" t="s">
        <v>167</v>
      </c>
      <c r="E377" s="37" t="s">
        <v>444</v>
      </c>
      <c r="F377" s="93">
        <v>150000</v>
      </c>
    </row>
    <row r="378" spans="1:6" ht="12.75">
      <c r="A378" s="186"/>
      <c r="B378" s="144"/>
      <c r="C378" s="125" t="s">
        <v>121</v>
      </c>
      <c r="D378" s="91" t="s">
        <v>167</v>
      </c>
      <c r="E378" s="37" t="s">
        <v>445</v>
      </c>
      <c r="F378" s="93">
        <v>320000</v>
      </c>
    </row>
    <row r="379" spans="1:6" ht="12.75">
      <c r="A379" s="35"/>
      <c r="B379" s="4"/>
      <c r="C379" s="4"/>
      <c r="D379" s="67"/>
      <c r="E379" s="5" t="s">
        <v>14</v>
      </c>
      <c r="F379" s="6">
        <f>SUM(F377:F378)</f>
        <v>470000</v>
      </c>
    </row>
    <row r="380" spans="1:6" ht="12.75">
      <c r="A380" s="126" t="s">
        <v>21</v>
      </c>
      <c r="B380" s="8" t="s">
        <v>103</v>
      </c>
      <c r="C380" s="90" t="s">
        <v>149</v>
      </c>
      <c r="D380" s="91" t="s">
        <v>167</v>
      </c>
      <c r="E380" s="37" t="s">
        <v>446</v>
      </c>
      <c r="F380" s="93">
        <v>1000000</v>
      </c>
    </row>
    <row r="381" spans="1:6" ht="12.75">
      <c r="A381" s="35"/>
      <c r="B381" s="4"/>
      <c r="C381" s="4"/>
      <c r="D381" s="67"/>
      <c r="E381" s="5" t="s">
        <v>14</v>
      </c>
      <c r="F381" s="6">
        <f>SUM(F380)</f>
        <v>1000000</v>
      </c>
    </row>
    <row r="382" spans="1:6" ht="25.5">
      <c r="A382" s="32">
        <v>5.02</v>
      </c>
      <c r="B382" s="28" t="s">
        <v>104</v>
      </c>
      <c r="C382" s="28"/>
      <c r="D382" s="65"/>
      <c r="E382" s="41"/>
      <c r="F382" s="30">
        <f>+F386+F389</f>
        <v>22700000</v>
      </c>
    </row>
    <row r="383" spans="1:6" ht="12.75">
      <c r="A383" s="187" t="s">
        <v>448</v>
      </c>
      <c r="B383" s="138" t="s">
        <v>447</v>
      </c>
      <c r="C383" s="8" t="s">
        <v>170</v>
      </c>
      <c r="D383" s="66" t="s">
        <v>166</v>
      </c>
      <c r="E383" s="22" t="s">
        <v>449</v>
      </c>
      <c r="F383" s="7">
        <v>1200000</v>
      </c>
    </row>
    <row r="384" spans="1:6" ht="25.5">
      <c r="A384" s="188"/>
      <c r="B384" s="136"/>
      <c r="C384" s="8" t="s">
        <v>170</v>
      </c>
      <c r="D384" s="66" t="s">
        <v>166</v>
      </c>
      <c r="E384" s="22" t="s">
        <v>450</v>
      </c>
      <c r="F384" s="7">
        <v>500000</v>
      </c>
    </row>
    <row r="385" spans="1:6" ht="38.25">
      <c r="A385" s="189"/>
      <c r="B385" s="137"/>
      <c r="C385" s="8" t="s">
        <v>170</v>
      </c>
      <c r="D385" s="66" t="s">
        <v>166</v>
      </c>
      <c r="E385" s="22" t="s">
        <v>451</v>
      </c>
      <c r="F385" s="7">
        <v>4000000</v>
      </c>
    </row>
    <row r="386" spans="1:6" ht="12.75">
      <c r="A386" s="10"/>
      <c r="B386" s="11"/>
      <c r="C386" s="11"/>
      <c r="D386" s="76"/>
      <c r="E386" s="5" t="s">
        <v>14</v>
      </c>
      <c r="F386" s="6">
        <f>SUM(F383:F385)</f>
        <v>5700000</v>
      </c>
    </row>
    <row r="387" spans="1:6" ht="12.75">
      <c r="A387" s="32">
        <v>5.99</v>
      </c>
      <c r="B387" s="28" t="s">
        <v>452</v>
      </c>
      <c r="C387" s="28"/>
      <c r="D387" s="65"/>
      <c r="E387" s="41"/>
      <c r="F387" s="30">
        <f>+F388</f>
        <v>17000000</v>
      </c>
    </row>
    <row r="388" spans="1:6" ht="51">
      <c r="A388" s="130" t="s">
        <v>448</v>
      </c>
      <c r="B388" s="127" t="s">
        <v>453</v>
      </c>
      <c r="C388" s="8" t="s">
        <v>170</v>
      </c>
      <c r="D388" s="66" t="s">
        <v>166</v>
      </c>
      <c r="E388" s="22" t="s">
        <v>454</v>
      </c>
      <c r="F388" s="7">
        <v>17000000</v>
      </c>
    </row>
    <row r="389" spans="1:6" ht="12.75">
      <c r="A389" s="10"/>
      <c r="B389" s="11"/>
      <c r="C389" s="11"/>
      <c r="D389" s="76"/>
      <c r="E389" s="5" t="s">
        <v>14</v>
      </c>
      <c r="F389" s="6">
        <f>SUM(F388:F388)</f>
        <v>17000000</v>
      </c>
    </row>
    <row r="390" spans="1:7" ht="12.75">
      <c r="A390" s="60"/>
      <c r="B390" s="61"/>
      <c r="C390" s="61"/>
      <c r="D390" s="79"/>
      <c r="E390" s="62" t="s">
        <v>26</v>
      </c>
      <c r="F390" s="63">
        <f>+F14+F190+F344</f>
        <v>655397440</v>
      </c>
      <c r="G390" s="116"/>
    </row>
  </sheetData>
  <sheetProtection/>
  <mergeCells count="91">
    <mergeCell ref="B364:B375"/>
    <mergeCell ref="A364:A375"/>
    <mergeCell ref="A377:A378"/>
    <mergeCell ref="B377:B378"/>
    <mergeCell ref="B383:B385"/>
    <mergeCell ref="A383:A385"/>
    <mergeCell ref="A49:A53"/>
    <mergeCell ref="B49:B53"/>
    <mergeCell ref="B60:B61"/>
    <mergeCell ref="A60:A61"/>
    <mergeCell ref="B348:B353"/>
    <mergeCell ref="A348:A353"/>
    <mergeCell ref="B120:B127"/>
    <mergeCell ref="A120:A127"/>
    <mergeCell ref="B193:B197"/>
    <mergeCell ref="B65:B66"/>
    <mergeCell ref="A86:A118"/>
    <mergeCell ref="A148:A149"/>
    <mergeCell ref="B20:B25"/>
    <mergeCell ref="B86:B118"/>
    <mergeCell ref="B148:B149"/>
    <mergeCell ref="B68:B79"/>
    <mergeCell ref="B36:B46"/>
    <mergeCell ref="B27:B34"/>
    <mergeCell ref="A36:A46"/>
    <mergeCell ref="A130:A134"/>
    <mergeCell ref="A2:F2"/>
    <mergeCell ref="A3:F3"/>
    <mergeCell ref="A4:F4"/>
    <mergeCell ref="A6:F6"/>
    <mergeCell ref="A7:F7"/>
    <mergeCell ref="A8:F8"/>
    <mergeCell ref="F11:F13"/>
    <mergeCell ref="A11:A13"/>
    <mergeCell ref="A68:A79"/>
    <mergeCell ref="B16:B17"/>
    <mergeCell ref="A199:A218"/>
    <mergeCell ref="B199:B218"/>
    <mergeCell ref="B186:B188"/>
    <mergeCell ref="A186:A188"/>
    <mergeCell ref="A138:A144"/>
    <mergeCell ref="B138:B144"/>
    <mergeCell ref="A151:A159"/>
    <mergeCell ref="A161:A184"/>
    <mergeCell ref="B321:B323"/>
    <mergeCell ref="B249:B250"/>
    <mergeCell ref="A249:A250"/>
    <mergeCell ref="B241:B245"/>
    <mergeCell ref="A241:A245"/>
    <mergeCell ref="B11:B13"/>
    <mergeCell ref="B14:E14"/>
    <mergeCell ref="E11:E13"/>
    <mergeCell ref="C11:C13"/>
    <mergeCell ref="D11:D13"/>
    <mergeCell ref="A20:A25"/>
    <mergeCell ref="A16:A17"/>
    <mergeCell ref="A27:A34"/>
    <mergeCell ref="A355:A362"/>
    <mergeCell ref="B82:B83"/>
    <mergeCell ref="B355:B362"/>
    <mergeCell ref="A65:A66"/>
    <mergeCell ref="A82:A83"/>
    <mergeCell ref="B151:B159"/>
    <mergeCell ref="A193:A196"/>
    <mergeCell ref="B161:B184"/>
    <mergeCell ref="B130:B134"/>
    <mergeCell ref="A325:A330"/>
    <mergeCell ref="B337:B342"/>
    <mergeCell ref="A337:A342"/>
    <mergeCell ref="A263:A271"/>
    <mergeCell ref="A295:A309"/>
    <mergeCell ref="B311:B319"/>
    <mergeCell ref="B332:B335"/>
    <mergeCell ref="A332:A335"/>
    <mergeCell ref="B289:B293"/>
    <mergeCell ref="B255:B261"/>
    <mergeCell ref="A255:A261"/>
    <mergeCell ref="B325:B330"/>
    <mergeCell ref="B263:B271"/>
    <mergeCell ref="B274:B287"/>
    <mergeCell ref="A274:A287"/>
    <mergeCell ref="A289:A293"/>
    <mergeCell ref="B295:B309"/>
    <mergeCell ref="A311:A319"/>
    <mergeCell ref="A321:A323"/>
    <mergeCell ref="B220:B225"/>
    <mergeCell ref="A220:A225"/>
    <mergeCell ref="A230:A231"/>
    <mergeCell ref="B230:B231"/>
    <mergeCell ref="B238:B239"/>
    <mergeCell ref="A238:A239"/>
  </mergeCells>
  <printOptions/>
  <pageMargins left="0.64" right="0.75" top="0.29" bottom="1" header="0" footer="0"/>
  <pageSetup fitToHeight="0" fitToWidth="1" horizontalDpi="600" verticalDpi="600" orientation="landscape"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Archivo Nacional de Costa Rica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dsanabria</dc:creator>
  <cp:keywords/>
  <dc:description/>
  <cp:lastModifiedBy>Catalina Zúñiga Porras</cp:lastModifiedBy>
  <cp:lastPrinted>2019-08-01T21:48:06Z</cp:lastPrinted>
  <dcterms:created xsi:type="dcterms:W3CDTF">2010-01-06T21:54:24Z</dcterms:created>
  <dcterms:modified xsi:type="dcterms:W3CDTF">2019-08-01T21:48:11Z</dcterms:modified>
  <cp:category/>
  <cp:version/>
  <cp:contentType/>
  <cp:contentStatus/>
</cp:coreProperties>
</file>