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cvega\OneDrive - DIRECCIÓN GENERAL ARCHIVO NACIONAL\Maricela\Año 2021 Ene 2021 a Dic 2021\Página web 2021\Al 31 diciembre 2020\Información presupuetaria\"/>
    </mc:Choice>
  </mc:AlternateContent>
  <bookViews>
    <workbookView xWindow="-15" yWindow="-15" windowWidth="11985" windowHeight="7860"/>
  </bookViews>
  <sheets>
    <sheet name="Ingresos " sheetId="1" r:id="rId1"/>
    <sheet name="Gastos " sheetId="4" r:id="rId2"/>
    <sheet name="Justificaciones" sheetId="2" r:id="rId3"/>
  </sheets>
  <externalReferences>
    <externalReference r:id="rId4"/>
  </externalReferences>
  <definedNames>
    <definedName name="_xlnm.Print_Area" localSheetId="0">'Ingresos '!$A$1:$N$79</definedName>
    <definedName name="_xlnm.Print_Area" localSheetId="2">Justificaciones!$A$1:$F$168</definedName>
    <definedName name="_xlnm.Print_Titles" localSheetId="0">'Ingresos '!$1:$6</definedName>
  </definedNames>
  <calcPr calcId="152511"/>
</workbook>
</file>

<file path=xl/calcChain.xml><?xml version="1.0" encoding="utf-8"?>
<calcChain xmlns="http://schemas.openxmlformats.org/spreadsheetml/2006/main">
  <c r="F15" i="2" l="1"/>
  <c r="F14" i="2" s="1"/>
  <c r="F18" i="2"/>
  <c r="F17" i="2" s="1"/>
  <c r="F19" i="2"/>
  <c r="F22" i="2"/>
  <c r="F21" i="2" s="1"/>
  <c r="F23" i="2"/>
  <c r="F24" i="2"/>
  <c r="F25" i="2"/>
  <c r="F26" i="2"/>
  <c r="F29" i="2"/>
  <c r="F28" i="2" s="1"/>
  <c r="F30" i="2"/>
  <c r="F33" i="2"/>
  <c r="F32" i="2" s="1"/>
  <c r="F34" i="2"/>
  <c r="F35" i="2"/>
  <c r="F36" i="2"/>
  <c r="F41" i="2"/>
  <c r="F42" i="2"/>
  <c r="F40" i="2" s="1"/>
  <c r="F43" i="2"/>
  <c r="F45" i="2"/>
  <c r="F48" i="2"/>
  <c r="F51" i="2"/>
  <c r="F50" i="2" s="1"/>
  <c r="F52" i="2"/>
  <c r="F56" i="2"/>
  <c r="F55" i="2" s="1"/>
  <c r="F57" i="2"/>
  <c r="F61" i="2"/>
  <c r="F60" i="2" s="1"/>
  <c r="F64" i="2"/>
  <c r="F63" i="2" s="1"/>
  <c r="F68" i="2"/>
  <c r="F71" i="2"/>
  <c r="F70" i="2" s="1"/>
  <c r="F72" i="2"/>
  <c r="F74" i="2"/>
  <c r="F75" i="2"/>
  <c r="F76" i="2"/>
  <c r="F77" i="2"/>
  <c r="F83" i="2"/>
  <c r="F87" i="2"/>
  <c r="F86" i="2" s="1"/>
  <c r="F92" i="2"/>
  <c r="F91" i="2" s="1"/>
  <c r="F93" i="2"/>
  <c r="F97" i="2"/>
  <c r="F102" i="2"/>
  <c r="F106" i="2"/>
  <c r="F105" i="2" s="1"/>
  <c r="F107" i="2"/>
  <c r="F108" i="2"/>
  <c r="F110" i="2"/>
  <c r="F112" i="2"/>
  <c r="F113" i="2"/>
  <c r="F115" i="2"/>
  <c r="F118" i="2"/>
  <c r="F117" i="2" s="1"/>
  <c r="F120" i="2"/>
  <c r="F126" i="2"/>
  <c r="F125" i="2" s="1"/>
  <c r="F132" i="2"/>
  <c r="F135" i="2"/>
  <c r="F139" i="2"/>
  <c r="F142" i="2"/>
  <c r="F144" i="2"/>
  <c r="F146" i="2"/>
  <c r="F152" i="2"/>
  <c r="F151" i="2" s="1"/>
  <c r="F149" i="2" s="1"/>
  <c r="F154" i="2"/>
  <c r="D155" i="2"/>
  <c r="F160" i="2"/>
  <c r="F159" i="2" s="1"/>
  <c r="F157" i="2" s="1"/>
  <c r="F162" i="2"/>
  <c r="F163" i="2"/>
  <c r="F165" i="2"/>
  <c r="F12" i="2" l="1"/>
  <c r="F38" i="2"/>
  <c r="F89" i="2"/>
  <c r="J53" i="4"/>
  <c r="F9" i="2" l="1"/>
  <c r="H9" i="2" s="1"/>
  <c r="K48" i="1"/>
  <c r="J128" i="4" l="1"/>
  <c r="F8" i="4" l="1"/>
  <c r="D8" i="4"/>
  <c r="E8" i="4"/>
  <c r="O88" i="1" l="1"/>
  <c r="Q30" i="1"/>
  <c r="Q31" i="1"/>
  <c r="P15" i="1"/>
  <c r="K20" i="1"/>
  <c r="L18" i="1" s="1"/>
  <c r="K15" i="1"/>
  <c r="K23" i="1"/>
  <c r="K22" i="1" s="1"/>
  <c r="K47" i="1"/>
  <c r="K13" i="1"/>
  <c r="L11" i="1" s="1"/>
  <c r="L74" i="1"/>
  <c r="K55" i="1"/>
  <c r="K40" i="1"/>
  <c r="K33" i="1"/>
  <c r="K69" i="1"/>
  <c r="K68" i="1" s="1"/>
  <c r="Q32" i="1" l="1"/>
  <c r="L45" i="1"/>
  <c r="M9" i="1" s="1"/>
  <c r="P13" i="1"/>
  <c r="L66" i="1"/>
  <c r="K64" i="1" l="1"/>
  <c r="K62" i="1" l="1"/>
  <c r="L60" i="1" l="1"/>
  <c r="M58" i="1" l="1"/>
  <c r="M79" i="1" l="1"/>
  <c r="N13" i="1" l="1"/>
  <c r="N42" i="1"/>
  <c r="N74" i="1"/>
  <c r="N20" i="1"/>
  <c r="N48" i="1"/>
  <c r="N23" i="1"/>
  <c r="N15" i="1"/>
  <c r="N51" i="1"/>
  <c r="N18" i="1"/>
  <c r="N38" i="1"/>
  <c r="N70" i="1"/>
  <c r="N56" i="1"/>
  <c r="N79" i="1"/>
  <c r="N53" i="1"/>
  <c r="N36" i="1"/>
  <c r="N41" i="1"/>
  <c r="N55" i="1"/>
  <c r="N24" i="1"/>
  <c r="N29" i="1"/>
  <c r="N45" i="1"/>
  <c r="N16" i="1"/>
  <c r="N47" i="1"/>
  <c r="N35" i="1"/>
  <c r="N27" i="1"/>
  <c r="N25" i="1"/>
  <c r="N49" i="1"/>
  <c r="N69" i="1"/>
  <c r="N28" i="1"/>
  <c r="N52" i="1"/>
  <c r="N40" i="1"/>
  <c r="N68" i="1"/>
  <c r="N22" i="1"/>
  <c r="N11" i="1"/>
  <c r="N9" i="1"/>
  <c r="N66" i="1"/>
  <c r="N64" i="1"/>
  <c r="N62" i="1"/>
  <c r="N60" i="1"/>
  <c r="N58" i="1"/>
</calcChain>
</file>

<file path=xl/sharedStrings.xml><?xml version="1.0" encoding="utf-8"?>
<sst xmlns="http://schemas.openxmlformats.org/spreadsheetml/2006/main" count="1125" uniqueCount="609">
  <si>
    <t>JUNTA ADMINISTRATIVA DEL ARCHIVO NACIONAL</t>
  </si>
  <si>
    <t>CODIGO</t>
  </si>
  <si>
    <t>GRUPOS Y RENGLONES</t>
  </si>
  <si>
    <t>INGRESOS</t>
  </si>
  <si>
    <t>0</t>
  </si>
  <si>
    <t>00</t>
  </si>
  <si>
    <t>000</t>
  </si>
  <si>
    <t>INGRESOS CORRIENTES</t>
  </si>
  <si>
    <t>INGRESOS TRIBUTARIOS</t>
  </si>
  <si>
    <t>OTROS INGRESOS TRIBUTARIOS</t>
  </si>
  <si>
    <t>1</t>
  </si>
  <si>
    <t>Imptos de Timbres</t>
  </si>
  <si>
    <t>01</t>
  </si>
  <si>
    <t>Timbre de Archivo Nacional</t>
  </si>
  <si>
    <t>INGRESOS NO TRIBUTARIOS</t>
  </si>
  <si>
    <t>Venta de Bienes y Servicios</t>
  </si>
  <si>
    <t>2</t>
  </si>
  <si>
    <t>Venta de Servicios</t>
  </si>
  <si>
    <t>09</t>
  </si>
  <si>
    <t>Venta de Otros Servicios</t>
  </si>
  <si>
    <t>Serv. de Encuadernación de Protocolos</t>
  </si>
  <si>
    <t>02</t>
  </si>
  <si>
    <t>Venta de Servicios Varios</t>
  </si>
  <si>
    <t>03</t>
  </si>
  <si>
    <t>Servicios de formación y capacitación</t>
  </si>
  <si>
    <t>Ingresos de la Propiedad</t>
  </si>
  <si>
    <t>3</t>
  </si>
  <si>
    <t>Renta de Activos Financieros</t>
  </si>
  <si>
    <t>Otras rentas de Activos Financieros</t>
  </si>
  <si>
    <t>Intereses sobre cuentas corrientes  y otros</t>
  </si>
  <si>
    <t>depósitos en  Bancos Estatales</t>
  </si>
  <si>
    <t>Otros Ingresos no Tributarios</t>
  </si>
  <si>
    <t>Reintegros en efectivo</t>
  </si>
  <si>
    <t>9</t>
  </si>
  <si>
    <t>Ingresos Varios no especificados (1)</t>
  </si>
  <si>
    <t>TRANSFERENCIAS CORRIENTES</t>
  </si>
  <si>
    <t>Del Gobierno Central</t>
  </si>
  <si>
    <t xml:space="preserve">Transferencia gastos ordinarios </t>
  </si>
  <si>
    <t>5200</t>
  </si>
  <si>
    <t>De Ejercicios Anteriores</t>
  </si>
  <si>
    <t>Transferencia pro-construcción</t>
  </si>
  <si>
    <t>INGRESOS DE CAPITAL</t>
  </si>
  <si>
    <t>VENTA DE ACTIVOS</t>
  </si>
  <si>
    <t>Venta de Activos Fijos</t>
  </si>
  <si>
    <t>Venta de Terrenos</t>
  </si>
  <si>
    <t>TRANSFERENCIAS DE CAPITAL</t>
  </si>
  <si>
    <t>Transferencia corrientes del Sector Público</t>
  </si>
  <si>
    <t>3100</t>
  </si>
  <si>
    <t>RECURSOS DE VIGENCIAS ANTERIORES</t>
  </si>
  <si>
    <t xml:space="preserve">Superávit Libre </t>
  </si>
  <si>
    <t>Superávit  Específico</t>
  </si>
  <si>
    <t>TOTALES</t>
  </si>
  <si>
    <t>(EXPRESADO EN COLONES)</t>
  </si>
  <si>
    <t>ASIGNACIONES PRESUPUESTARIAS</t>
  </si>
  <si>
    <t>PORCENTAJE</t>
  </si>
  <si>
    <t>Digitalización de tomos  de Protocolos</t>
  </si>
  <si>
    <t>(Publicaciones, Restauraciones  de documentos, Fotografía, etc.</t>
  </si>
  <si>
    <t>Transferencias Corrientes del Sector Público</t>
  </si>
  <si>
    <t xml:space="preserve"> Transferencias corrientes del Gobierno Central</t>
  </si>
  <si>
    <t>4</t>
  </si>
  <si>
    <t>Servicio de entrega de índices notariales</t>
  </si>
  <si>
    <t xml:space="preserve"> Transferencias del Sector Externo</t>
  </si>
  <si>
    <t>Transferencias de Organismos Internacionales</t>
  </si>
  <si>
    <t>IP</t>
  </si>
  <si>
    <t>T</t>
  </si>
  <si>
    <t>Transferencia Derogatoria Impuesto Chequeras (pendiente comunicar MH)</t>
  </si>
  <si>
    <t xml:space="preserve">JUSTIFICACIÓN DEL GASTO </t>
  </si>
  <si>
    <t>DATOS EN COLONES</t>
  </si>
  <si>
    <t>COD.</t>
  </si>
  <si>
    <t>DESCRIPCION DE PARTIDAS
Y SUBPARTIDAS</t>
  </si>
  <si>
    <t>OBJETO DEL
GASTO TRANSFERENCIA</t>
  </si>
  <si>
    <t>Monto por Departamento</t>
  </si>
  <si>
    <t>MONTO</t>
  </si>
  <si>
    <t xml:space="preserve">Afectación para la institución </t>
  </si>
  <si>
    <t>DEPARTAMENTO</t>
  </si>
  <si>
    <t>JUSTIFICACIÓN</t>
  </si>
  <si>
    <t>TOTAL GENERAL</t>
  </si>
  <si>
    <t>REMUNERACIONES</t>
  </si>
  <si>
    <t xml:space="preserve">0.01   </t>
  </si>
  <si>
    <t>REMUNERACIONES BÁSICAS</t>
  </si>
  <si>
    <t xml:space="preserve">0.01.01 </t>
  </si>
  <si>
    <t>Sueldos para cargos fijos</t>
  </si>
  <si>
    <t>Institucional</t>
  </si>
  <si>
    <t xml:space="preserve">Se presupuesta el pago de salarios para 124 funcionarios de acuerdo con las  indicaciones en los "Lineamientos sobre Formulación del Presupuesto de la República" </t>
  </si>
  <si>
    <t>De no contarse con los recursos necesarios para el pago de personal la institución no puede funcionar.</t>
  </si>
  <si>
    <t xml:space="preserve">0.01.05 </t>
  </si>
  <si>
    <t>Suplencias</t>
  </si>
  <si>
    <t xml:space="preserve">0.02     </t>
  </si>
  <si>
    <t>REMUNERACIONES EVENTUALES</t>
  </si>
  <si>
    <t xml:space="preserve">0.02.01 </t>
  </si>
  <si>
    <t>Tiempo extraordinario</t>
  </si>
  <si>
    <t>Pago de tiempo extraordinario de agentes de seguridad, chofer y otros funcionarios que lo requieran realizar tareas primordiales para la insitución.</t>
  </si>
  <si>
    <t>La Directriz No.26-H congela los puestos vacantes por lo que se deben pagar horas extra al personal para que lleve a cabo las funciones de los puestos que han quedado congelados, dado que las cargas laborales son bastante amplias y se deben cumplir las metas establecidas por ley.</t>
  </si>
  <si>
    <t xml:space="preserve">0.02.05 </t>
  </si>
  <si>
    <t>Dietas</t>
  </si>
  <si>
    <t>Departamento Dirección General</t>
  </si>
  <si>
    <t xml:space="preserve">0.03      </t>
  </si>
  <si>
    <t>INCENTIVOS SALARIALES</t>
  </si>
  <si>
    <t xml:space="preserve">0.03.01 </t>
  </si>
  <si>
    <t>Retribución por años servidos</t>
  </si>
  <si>
    <t>Tomando en cuenta la fecha de cumplimiento de la anualidad para cada funcionario se proyectó un incremento de una anualidad para el 2021 con respecto a la cantidad de anualidades del año 2019.</t>
  </si>
  <si>
    <t xml:space="preserve">0.03.02 </t>
  </si>
  <si>
    <t>Restricción al ejercicio liberal de la profesión</t>
  </si>
  <si>
    <t>Pago de los rubros de Prohibición y Dedicación Exclusiva a los funcionarios que lo requieren.</t>
  </si>
  <si>
    <t>0.03.03</t>
  </si>
  <si>
    <t>Decimotercer mes</t>
  </si>
  <si>
    <t>Salario Adicional o proporcional a pagar en el mes de diciembre de 2021, a los funcionarios de la institución.</t>
  </si>
  <si>
    <t xml:space="preserve">0.03.04 </t>
  </si>
  <si>
    <t>Salario escolar</t>
  </si>
  <si>
    <t>Pago de retribución salarial a pagar en el mes de enero 2021, a los funcionarios de la Institución.</t>
  </si>
  <si>
    <t xml:space="preserve">0.03.99 </t>
  </si>
  <si>
    <t>Otros incentivos salariales</t>
  </si>
  <si>
    <t>Para los profesionales con el incentivo de Carrera Profesional se proyectó un incremento de 4 puntos con respecto a la cantidad de puntos de carrera profesional al primer semestre 2020.</t>
  </si>
  <si>
    <t xml:space="preserve">0.04     </t>
  </si>
  <si>
    <t>CONTRIBUCIONES PATRONALES AL DESARROLLO Y LA SEGURIDAD SOCIAL</t>
  </si>
  <si>
    <t xml:space="preserve">0.04.01 </t>
  </si>
  <si>
    <t>Contribución Patronal al Seguro de Salud de la Caja Costarricense del Seguro Social.</t>
  </si>
  <si>
    <t>Pago de cargas sociales para el seguro de los funcionarios de la Institución, corresponde al 9.25% del salario de los funcionarios.</t>
  </si>
  <si>
    <t>Es una obligación legal como patrono hacer frente a las cargas establecidas por Ley de la CCSS</t>
  </si>
  <si>
    <t>0.04.05</t>
  </si>
  <si>
    <t>Contribución Patronal al Banco Popular y de Desarrollo Comunal</t>
  </si>
  <si>
    <t>Monto destinado para girar al Banco Popular, que corresponde al 0.5% del salario de los trabajadores.</t>
  </si>
  <si>
    <t xml:space="preserve">0.05     </t>
  </si>
  <si>
    <t>CONTRIBUCIONES PATRONALES A FONDOS DE PENSIONES Y OTROS FONDOS DE CAPITALIZACIÓN</t>
  </si>
  <si>
    <t xml:space="preserve">0.05.01 </t>
  </si>
  <si>
    <t>Contribución Patronal al Seguro de Pensiones de la Caja Costarricense del Seguro Social.</t>
  </si>
  <si>
    <t>Pago de cargas sociales para el aporte patronal a los fondos de pensiones, correspondiente al 5.25% del salario de los funcionarios.</t>
  </si>
  <si>
    <t xml:space="preserve">0.05.02 </t>
  </si>
  <si>
    <t>Aporte Patronal al Régimen Obligatorio de Pensiones Complementarias.</t>
  </si>
  <si>
    <t>Monto destinado para el cumplimiento de lo establecido en la Ley de Protección al Trabajador N° 7983, correspondiente al 1.5% del salario de los funcionarios.</t>
  </si>
  <si>
    <t xml:space="preserve">0.05.03 </t>
  </si>
  <si>
    <t>Aporte Patronal al Fondo de Capitalización Laboral</t>
  </si>
  <si>
    <t>Monto destinado para el cumplimiento de lo establecido en la Ley de Protección al Trabajador N° 7983, correspondiente al 3% del salario de los funcionarios.</t>
  </si>
  <si>
    <t xml:space="preserve">0.05.05 </t>
  </si>
  <si>
    <t>Contribución Patronal a fondos administrados por entes privados</t>
  </si>
  <si>
    <t>Aporte Patronal por incorporación de funcionarios del Archivo Nacional a la Asociación Solidarista del Ministerio de Cultura y Juventud.</t>
  </si>
  <si>
    <t xml:space="preserve"> SERVICIOS</t>
  </si>
  <si>
    <t xml:space="preserve">1.02      </t>
  </si>
  <si>
    <t>SERVICIOS BÁSICOS</t>
  </si>
  <si>
    <t xml:space="preserve">1.02.01 </t>
  </si>
  <si>
    <t>Servicio de agua y alcantarillado</t>
  </si>
  <si>
    <t>Departamento Administrativo Financiero</t>
  </si>
  <si>
    <t>Sin contenido para hacer frente a gastos operativos la institución enfrentaría un cierre técnico, por lo cual se suspenderían todos los servicios que se brindan a los usuarios.</t>
  </si>
  <si>
    <t xml:space="preserve">1.02.02 </t>
  </si>
  <si>
    <t>Servicio de energía eléctrica</t>
  </si>
  <si>
    <t xml:space="preserve">1.02.03 </t>
  </si>
  <si>
    <t>Servicio de correo</t>
  </si>
  <si>
    <t xml:space="preserve">Dirección General:  Pagos de envío de documentos que producen las diferentes unidades de la Dirección General y Junta Administrativa y el IVA respectivo. ¢200.000,00 Pro. 3
</t>
  </si>
  <si>
    <t xml:space="preserve">Es importante estos recursos para dar a conocer y se comunicar acuerdos, denuncias administrativa, se envían  informes de proyectos de cooperación internacional, se distribuyen documentos para los usuarios. </t>
  </si>
  <si>
    <t xml:space="preserve">Departamento de Archivo Notarial </t>
  </si>
  <si>
    <t>Se requiere para la remisión de las reproducciones  vía courier que cancelan previamente los usuarios.</t>
  </si>
  <si>
    <t xml:space="preserve">1.02.04 </t>
  </si>
  <si>
    <t>Servicio de telecomunicaciones</t>
  </si>
  <si>
    <t>Se requiere para la realización de la Museografía  en conmemoración del Bicentenario de la Independencia: Dispositivos móviles para Wifi (se requiere el  internet disponible para la exposición durante un año)</t>
  </si>
  <si>
    <t>Los funcionarios internos se quedan sin servicio de Internet y no podrían usar otros servicios basados en Internet, como el correo electrónico y acceso a aplicaciones de trabajo externas como las del Banco Central, Contraloría General de la República, Sicop, sibinet y otras. Además, no se podrían dar servicios a usuarios externos basado en Internet como el servicio de entrega de índices por Internet de los notarios y el servicio de información notarial a través de Index, servicio de boletas electrónica de entrega de tomos para los notarios, entre otros</t>
  </si>
  <si>
    <t>Pago de servicio de telecomunicaciones para toda la institución para el año 2021, incluye incremento de tarifas. ¢1,500,000,00
Recursos Humanos: Para la comunicación de telegramas por RACSA para la atención de nóminas remitidas por Servicio Civil  ¢70.000,00. y el IVA respectivo.</t>
  </si>
  <si>
    <t>Departamento de Tecnologías de Información</t>
  </si>
  <si>
    <t xml:space="preserve">Se requiere para el pago mensual de los servicios de Internet vía fibra óptica primario a 70 Mbps, secundario a 40 Mbps e inalámbrico emergente a 40Mbps:
(800,000 mensuales 9,600,000 anuales+IVA)
¢10,848,000
(200,000 mensuales 2,400,000 anuales+IVA)
¢2,712,000 
e inalámbrico emergente a 40 Mbps 
(275,000 mensuales 3,300,000 anuales+IVA)
¢,3,696,000 
</t>
  </si>
  <si>
    <t xml:space="preserve">1.02.99 </t>
  </si>
  <si>
    <t>Otros servicios básicos</t>
  </si>
  <si>
    <t>Pago de servicios municipales de la institución para el año 2021 ¢1,500.000 y el IVA respectivo.
Consultorio Médico: Contratación de la recolección del material biopeligroso o infeccioso del consultorio médico ¢180,000,00</t>
  </si>
  <si>
    <t xml:space="preserve">1.03      </t>
  </si>
  <si>
    <t>SERVICIOS COMERCIALES Y FINANCIEROS</t>
  </si>
  <si>
    <t xml:space="preserve">1.03.01 </t>
  </si>
  <si>
    <t>Información</t>
  </si>
  <si>
    <t>Departamento Servicios Archivísticos Externos</t>
  </si>
  <si>
    <t xml:space="preserve">1.03.03 </t>
  </si>
  <si>
    <t>Impresión, encuadernación y otros</t>
  </si>
  <si>
    <t>Departamento de Archivo Histórico</t>
  </si>
  <si>
    <t xml:space="preserve">1.03.06 </t>
  </si>
  <si>
    <t>Comisiones y gastos por servicios financieros y comerciales</t>
  </si>
  <si>
    <t xml:space="preserve">Financiero Contable: Pago de comisiones bancarias por cobro de bienes y servicios con tarjetas de crédito y de débito.
Pago de comisiones a los bancos: Central de Costa Rica y de Costa Rica, por venta de Timbre de Archivo Nacional.
Gasto por descuentos en venta de timbre de Archivo Nacional (6%) </t>
  </si>
  <si>
    <t xml:space="preserve">1.03.07 </t>
  </si>
  <si>
    <t>Servicios de transferencia electrónica de información</t>
  </si>
  <si>
    <t>Lo presupuestado en transferencia electrónica  de información son recursos necesarios que permiten digitalizar documentos historicos,para su reguardo digital. También para pago de la herramienta de correo electrónico que se utiliza diariamente en la institución.</t>
  </si>
  <si>
    <t xml:space="preserve">1.04      </t>
  </si>
  <si>
    <t>SERVICIOS DE GESTIÓN Y APOYO</t>
  </si>
  <si>
    <t xml:space="preserve">1.04.04 </t>
  </si>
  <si>
    <t>Servicios en ciencias económicas y sociales</t>
  </si>
  <si>
    <t>1.04.06</t>
  </si>
  <si>
    <t>Servicios Generales</t>
  </si>
  <si>
    <t>Departamento de Conservación</t>
  </si>
  <si>
    <t>1.04.99</t>
  </si>
  <si>
    <t>Otros servicios de gestión y apoyo</t>
  </si>
  <si>
    <t xml:space="preserve">1.05      </t>
  </si>
  <si>
    <t>GASTOS DE VIAJE Y DE TRANSPORTE</t>
  </si>
  <si>
    <t xml:space="preserve">1.05.01 </t>
  </si>
  <si>
    <t>Transporte dentro del país</t>
  </si>
  <si>
    <t xml:space="preserve">1.05.02 </t>
  </si>
  <si>
    <t>Viáticos dentro del país</t>
  </si>
  <si>
    <t>1.06</t>
  </si>
  <si>
    <t>SEGUROS, REASEGUROS Y OTRAS OBLIGACIONES</t>
  </si>
  <si>
    <t xml:space="preserve">1.06.01 </t>
  </si>
  <si>
    <t>Seguros</t>
  </si>
  <si>
    <t xml:space="preserve">Pago de seguros de edificio, equipos y vehículos del Archivo Nacional ¢30,000,000,00
Pago de seguro de riesgos del trabajo de los funcionarios del Archivo Nacional. ¢5,000,000,00
</t>
  </si>
  <si>
    <t xml:space="preserve">1.07      </t>
  </si>
  <si>
    <t>CAPACITACIÓN Y PROTOCOLO</t>
  </si>
  <si>
    <t xml:space="preserve">1.07.01 </t>
  </si>
  <si>
    <t>Actividades de capacitación</t>
  </si>
  <si>
    <t>Actividades de capacitación incluidas en el plan de capacitación institucional</t>
  </si>
  <si>
    <t>Auditoría Interna</t>
  </si>
  <si>
    <t>Cursos de actualización necesarios para mantener la competencias de la Auditoría Interna</t>
  </si>
  <si>
    <t xml:space="preserve">1.07.02 </t>
  </si>
  <si>
    <t>Actividades protocolarias y sociales</t>
  </si>
  <si>
    <t>MANTENIMIENTO Y REPARACIÓN</t>
  </si>
  <si>
    <t xml:space="preserve">1.08.01 </t>
  </si>
  <si>
    <t>Mantenimiento de edificios y locales</t>
  </si>
  <si>
    <t>Compra del servicio de descarga y recarga de todos los extintores de fuego de la institución, incluyendo la realización de pruebas hidrostáticas a cada uno de ellos.</t>
  </si>
  <si>
    <t xml:space="preserve">1.08.04 </t>
  </si>
  <si>
    <t>Mantenimiento y reparación de maquinaria y equipo de producción</t>
  </si>
  <si>
    <t>Mantenimiento de un montacargas ubicado en la tercera etapa.  (COD BPIP 002410 Obras y equipamientos menores para operación del Archivo Nacional)</t>
  </si>
  <si>
    <t xml:space="preserve">1.08.05 </t>
  </si>
  <si>
    <t>Mantenimiento y reparación de equipo de transporte</t>
  </si>
  <si>
    <t>Servicios Generales: Mantenimiento y reparación de los equipos móviles de la institución ¢500.000.00 (COD BPIP 002410 Obras y equipamientos menores para operación del Archivo Nacional)</t>
  </si>
  <si>
    <t xml:space="preserve">1.08.06 </t>
  </si>
  <si>
    <t>Mantenimiento y reparación de equipo de comunicación</t>
  </si>
  <si>
    <t xml:space="preserve">1.08.07 </t>
  </si>
  <si>
    <t>Mantenimiento y reparación de equipo y mobiliario de oficina</t>
  </si>
  <si>
    <t>Servicios Generales: Mantenimiento del sistema de aires acondicionados  de la institución y  extractores (12,000,000,00), reparaciones que se requieran.</t>
  </si>
  <si>
    <t xml:space="preserve">1.08.08 </t>
  </si>
  <si>
    <t>Mantenimiento y reparación de equipo de cómputo y sistemas de información</t>
  </si>
  <si>
    <t>Mantenimiento preventivo y correctivo de las impresoras de la Dirección General y Junta Administrativa. ¢200.000.00 Pro. 3  (COD BPIP 002410 Obras y equipamientos menores para operación del Archivo Nacional)</t>
  </si>
  <si>
    <t>Servicio de mantenimiento preventivo, correctivo y repuestos para impresoras láser y multifuncional: 
_ 1 Multifuncional Konica Minolta
_ 2 Impresoras HP</t>
  </si>
  <si>
    <t xml:space="preserve">Recursos Humanos: Mantenimiento de impresora de oficina e impresora de carnets de identificación de funcionarios, ¢150,000,00 </t>
  </si>
  <si>
    <t>Compra del servicio de mantenimiento preventivo y correctivo de los escáneres del departamento.</t>
  </si>
  <si>
    <t xml:space="preserve">Servicio de 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 (3,309,469 colones anuales+IVA)
¢3,739,700
Mantenimiento al sistema de respaldo eléctrico del centro de datos del archivo nacional
(570,000 colones mensuales 1,710,000 anuales+IVA)
¢1,932,300
</t>
  </si>
  <si>
    <t xml:space="preserve">1.08.99 </t>
  </si>
  <si>
    <t>Mantenimiento y reparación de otros equipos</t>
  </si>
  <si>
    <t xml:space="preserve"> Recursos Humanos: Mantenimiento de reloj marcador ¢75.000 </t>
  </si>
  <si>
    <t>Pago del servicio de mantenimiento de las guillotinas y prensas manuales y electrónicas y de las cámaras fotográficas del departamento.</t>
  </si>
  <si>
    <t xml:space="preserve">1.09      </t>
  </si>
  <si>
    <t>IMPUESTOS</t>
  </si>
  <si>
    <t xml:space="preserve">1.09.99 </t>
  </si>
  <si>
    <t>Otros impuestos</t>
  </si>
  <si>
    <t>Servicios Generales: Pagos de derechos de circulación de los equipos móviles ¢50,000,00</t>
  </si>
  <si>
    <t>MATERIALES Y SUMINISTROS</t>
  </si>
  <si>
    <t xml:space="preserve">2 .01     </t>
  </si>
  <si>
    <t>PRODUCTOS QUÍMICOS Y CONEXOS</t>
  </si>
  <si>
    <t xml:space="preserve">2.01.01 </t>
  </si>
  <si>
    <t>Combustibles y lubricantes</t>
  </si>
  <si>
    <t xml:space="preserve">2.01.02 </t>
  </si>
  <si>
    <t>Productos farmacéuticos y medicinales</t>
  </si>
  <si>
    <t>Comisión Auxiliar de  Emergencias: Para la compra de insumos necesarios en los botiquines de emergencias tanto medicamentos como productos de consumo ante una eventualidad. ₡350.000,00 Pro. 3</t>
  </si>
  <si>
    <t>Compra de 50 cajas de guantes estériles, 55 cajas de mascarillas y 125 paquetes de gabachas desechables para la recepción de transferencias en el I Cuatrimestre del 2022, en cumplimiento del artículo 53 de la Ley 7202
Se cotizó en Alfa Médica por medio telefónico el 27/03/2020:
_Guantes estériles: 20.000,00 la caja con 50 pares de guantes
_Mascarillas: 25.000,00 la caja con 20 unidades
_Gabachas desechables: 6.000,00 el paquete de 10 unidades</t>
  </si>
  <si>
    <t>Consultorio Médico: Compra de los productos farmacéuticos utilizados en la consulta de medicina de empresa, alcohol, tiocolchicosido, decatileno, jabón de neomicina, ácido fusidico, suero IV, medicamentos para carro de shock, entre otros, ¢300,000,00</t>
  </si>
  <si>
    <t>Compra de alcohol de 70 o más grados para la desinfección de documentos y estanterías.</t>
  </si>
  <si>
    <t xml:space="preserve">2.01.04 </t>
  </si>
  <si>
    <t>Tintas, pinturas y diluyentes</t>
  </si>
  <si>
    <t>Se requiere  el contenido presupuestario necesario para este insumo básico en toda institución, donde no sé podría operar con normalidad y se paralizarían los servicios que se le brindan a los ciudadanos a diario.</t>
  </si>
  <si>
    <t xml:space="preserve">Tóner para impresoras y multifuncional
_ 2 Tóner HP LASERJET CE285A BLACK 
_ 2 Tóner HP-CE255A LASER JET 3015 # 55A 
_ 2 Tóner Konica Minolta </t>
  </si>
  <si>
    <t>28 Toner para venta de imágenes digitalizadas; impresión de solicitudes (en sustitución de los  formularios que anteriormente se utilizaban); reproducciones; trabajos administrativos</t>
  </si>
  <si>
    <t xml:space="preserve">Compra de cilindros de tinta para la impresora Work Centre 3225.                                                                </t>
  </si>
  <si>
    <t xml:space="preserve">2.01.99 </t>
  </si>
  <si>
    <t>Otros productos químicos</t>
  </si>
  <si>
    <t>Servicios Generales: Químicos de jardinería ¢150,000,00
Consultorio Médico: Para la compra de esterilizador en solución, ¢50,000,00</t>
  </si>
  <si>
    <t>Estos insumos son requeridos para velar por la conservación de documentos. Así como cuidar de las plantas de la institución.</t>
  </si>
  <si>
    <t>Compra de insecticida, Timsen, caboximetilcelulosa e hidróxido de calcio para los trabajos de desinfección y limpieza de documentos.</t>
  </si>
  <si>
    <t xml:space="preserve">2.03    </t>
  </si>
  <si>
    <t>MATERIALES Y PRODUCTOS DE USO EN LA  CONSTRUCCIÓN Y MANTENIMIENTO</t>
  </si>
  <si>
    <t xml:space="preserve">2.03.01 </t>
  </si>
  <si>
    <t>Materiales y productos metálicos</t>
  </si>
  <si>
    <t>Servicios Generales:  platinas   y angulares para reparaciones menores y mantenimiento de edificios, 3 cacheras de fregadero Total ¢350,000,00</t>
  </si>
  <si>
    <t>Es importante en cada una de estas subpartidas contar los recursos necesarios  para velar por el mantenimiento y funcionamiento de los activos que tiene la institución, lo cuales son necesarios para el cumplimiento de las labores del Archivo Nacional.</t>
  </si>
  <si>
    <t xml:space="preserve">2.03.02 </t>
  </si>
  <si>
    <t>Materiales y productos minerales y asfálticos</t>
  </si>
  <si>
    <t>Servicios Generales: Adquisición de sacos de cemento , concremix, pegamix y bondex para reparación aceras,  fragua,   materiales necesarios en el mantenimiento preventivo y correctivo de la institución. Total ¢100,000,00</t>
  </si>
  <si>
    <t xml:space="preserve">2.03.03 </t>
  </si>
  <si>
    <t>Madera y sus derivados</t>
  </si>
  <si>
    <t>Para compra de madera para atender necesidades menores de la institución:  ¢50.000 Pro. 3</t>
  </si>
  <si>
    <t>Servicios Generales: Adquisición de reglas de madera,   materiales necesarios en el mantenimiento preventivo y correctivo de la institución. Total ¢50,000,00</t>
  </si>
  <si>
    <t xml:space="preserve">2.03.04 </t>
  </si>
  <si>
    <t>Materiales y productos eléctricos, telefónicos y de cómputo</t>
  </si>
  <si>
    <t xml:space="preserve">2.03.05 </t>
  </si>
  <si>
    <t>Materiales y productos de vidrio</t>
  </si>
  <si>
    <t>Servicios Generales: Adquisición de vidrios para reponer algún vidrio quebrado en la institución ¢500.000</t>
  </si>
  <si>
    <t xml:space="preserve">2.03.06 </t>
  </si>
  <si>
    <t>Materiales y productos de plástico</t>
  </si>
  <si>
    <t>Servicios Generales: Compra de accesorios de PVC para reparación de tuberías y accesorios para reparación de lavatorios y servicios sanitarios ¢125.000. Compra de maceteros plásticos para jardinería ¢50.000. Total ₡175,000</t>
  </si>
  <si>
    <t>Compra de contenedores plásticos para conservar filmes de 16 y 35 milímetros, así como plástico burbuja para embalar exposiciones y plástico corriente para montaje de exposiciones de documentos.</t>
  </si>
  <si>
    <t xml:space="preserve">2.03.99 </t>
  </si>
  <si>
    <t>Otros materiales y productos de uso en la construcción</t>
  </si>
  <si>
    <t xml:space="preserve">2.04      </t>
  </si>
  <si>
    <t>HERRAMIENTAS, REPUESTOS Y ACCESORIOS</t>
  </si>
  <si>
    <t xml:space="preserve">2.04.01 </t>
  </si>
  <si>
    <t>Herramientas e instrumentos</t>
  </si>
  <si>
    <t xml:space="preserve">Servicios Generales: Equipo de detección e identificación de circuitos eléctricos. ¢300.000,00 </t>
  </si>
  <si>
    <t>igual</t>
  </si>
  <si>
    <t>Compra de herramientas manuales para realizar los trabajos de restauración y encuadernación.</t>
  </si>
  <si>
    <t xml:space="preserve">2.04.02 </t>
  </si>
  <si>
    <t>Repuestos y accesorios</t>
  </si>
  <si>
    <t>Repuestos para 3  impresoras que se les dará mantenimiento</t>
  </si>
  <si>
    <t>Compra de repuestos para las maquinarias y equipos para el trabajo en el departamento.</t>
  </si>
  <si>
    <t xml:space="preserve">2.99      </t>
  </si>
  <si>
    <t>ÚTILES, MATERIALES Y SUMINISTROS DIVERSOS</t>
  </si>
  <si>
    <t xml:space="preserve">2.99.01 </t>
  </si>
  <si>
    <t>Útiles y materiales de oficina y cómputo</t>
  </si>
  <si>
    <t>Álbum Print File ARC-S para hojas de archivo serie S; Fundas Print File para archivo de dos fotos de 8x10”, de 25 hojas; Fundas Print File para archivo de seis fotos de 4x6”, de 25 hojas; Fundas Print File para archivo de siete tiras de cinco cuadros de película de 35 mm, de 100 hojas. Lápices de grafito, mina color negro, en caja de 12 unidades; Lápices de dibujo 6B; Lapiceros en caja de 12 unidades; Grapas 26/6 pulgadas, caja de 5000 unidades; Marcadores permanentes punta fina OPH-CD 421-F para fotografías; Plumas blancas para rotular contactos; Clips de colores, caja de 100 unidades; Cajas de CD o DVD para las órdenes digitales; Correctores de lapicero; Goma líquida blanca; Ligas de hule N°32; Plástico adhesivo; Goma en barra Pritt de 42 gramos; Pegamento base agua para encuadernación 525</t>
  </si>
  <si>
    <t>56 cajas de lapiceros negros y azul, 46 cajas de lápices, material necesario para la venta de servicios ( digitalización de protocolos, constancias, reproducciones, venta de imágenes digitalizada , impresas, facilitación de tomos): 110 cintas para impresoras de puntos de venta,50  cajas de grapas,64 cajas de pilots.
25 cintas para reloj marcador de recepción de índices
160 cajas de prensas plásticas  para expedientes del trienio 2019-2021</t>
  </si>
  <si>
    <t>Compra de cinta adhesiva, bolígrafos, cemento industrial color amarillo, hilo nylon, lápices de grafito, cinta adhesiva de doble contacto y cubetas con pegamento blanco para los montajes de exposiciones, trabajos de encuadernación y labores de oficina.</t>
  </si>
  <si>
    <t>Útiles necesarios para el funcionamiento de la Auditoría</t>
  </si>
  <si>
    <t xml:space="preserve">2.99.02 </t>
  </si>
  <si>
    <t>Útiles y materiales médico, hospitalario y de investigación</t>
  </si>
  <si>
    <t>Comisión Auxiliar de Emergencias: Para la compra de útiles como transporo, microporo, mascarillas, gaza, collarines y demás material consumible en la atención de emergencias, abastecimiento de botiquines o bien por caducidad y compra de mascarillas para RCP para todos los brigadistas.  ¢300.000,00 Prog. 3</t>
  </si>
  <si>
    <t>Sino se cuentan con recursos para la compra de materiales médicos, no se podría dar atención  en el consultorio médico o dar primeros auxilios en situaciones de accidentes, con funcionarios o clientes. También materiales que se  requieren para la seguridad en las labores que realizan los funcionarios.</t>
  </si>
  <si>
    <t>Se requieren los implementos para el resguardo de la salud ocupacional de los funcionarios, debido a la contaminación de los documentos, las personas se ven expuestas a hongos, polvo, bacterias y partículas que son perjudiciales para el sistema respiratorio, piel (incidencia de alergias), entre otros</t>
  </si>
  <si>
    <t>Consultorio Médico: Para la compra de los consumibles utilizados en el consultorio de médico de empresa, apósitos, membrana, vendajes, guantes, mascarillas cubre bocas, gabachas desechables entre otros, espéculos, baja lenguas, isoos, frascos de muestras. ¢600,000,00</t>
  </si>
  <si>
    <t xml:space="preserve">2.99.03 </t>
  </si>
  <si>
    <t>Productos de papel, cartón e impresos</t>
  </si>
  <si>
    <t>Cajas de folder y etiquetas impresas para expedientes del trienio 2019-2021</t>
  </si>
  <si>
    <t>Compra de cartulina brístol, dúplex y manila, cartón 80, papel de encuadernación y Kimberly y papeles japoneses para los trabajos de encuadernación y restauración.</t>
  </si>
  <si>
    <t>Papelería necesaria para imprimir oficios e informes</t>
  </si>
  <si>
    <t xml:space="preserve">2.99.04 </t>
  </si>
  <si>
    <t>Textiles y vestuario</t>
  </si>
  <si>
    <t>Medidas de salud ocupacional. Adquirir 20 gavachas para el personal</t>
  </si>
  <si>
    <t>Compra de tela army color verde olivo, gabachas de protección y lona secante e hilo de cáñamo para los trabajos de encuadernación</t>
  </si>
  <si>
    <t xml:space="preserve">2.99.05 </t>
  </si>
  <si>
    <t>Útiles y materiales de limpieza</t>
  </si>
  <si>
    <t>Compra de detergente líquido neutro para el lavado de documentos.</t>
  </si>
  <si>
    <t xml:space="preserve">2.99.06 </t>
  </si>
  <si>
    <t>Útiles y materiales de resguardo y seguridad</t>
  </si>
  <si>
    <t>Servicios Generales: Adquisición de Guantes, anteojos, equipo de protección para personal de mantenimiento y jardinería ¢250,000</t>
  </si>
  <si>
    <t>_Comisión Institucional de Accesibilidad y Discapacidad: compra y colocación de cinta contrastante (Mejoras en la cinta contrastante colocada)  ¢50.000,00. Pro 3</t>
  </si>
  <si>
    <t xml:space="preserve">2.99.07 </t>
  </si>
  <si>
    <t>Útiles y materiales de cocina y comedor</t>
  </si>
  <si>
    <t xml:space="preserve">2.99.99 </t>
  </si>
  <si>
    <t>Otros útiles, materiales y suministros</t>
  </si>
  <si>
    <t>Para la compra de placas para el reconocimiento de los ganadores a los premios archivísticos en el 2019. ¢150.000,00 Pro. 2
Baterías triple A recargables y su respectivo cargador para las grabadoras utilizadas por la secretaria de la Junta Administrativa, la Asesoría Jurídica y la Unidad de Proyección Institucional. ¢45.000.00 Pro. 3
Baterías doble A recargables para el mouse y teclado inalámbrico de la diseñadora gráfica. ¢20.000.00 Pro. 3
Total Pro. 3: ¢65.000,00</t>
  </si>
  <si>
    <t xml:space="preserve">  Servicios Generales: Gafetes para visitantes con su  correspondiente porta gafete y cordón ¢100,000 Baterías (pilas) para focos de oficiales de seguridad, detector de metales, relojes, control de portón eléctrico ¢25,000,00.</t>
  </si>
  <si>
    <t>BIENES DURADEROS</t>
  </si>
  <si>
    <t xml:space="preserve">5.01     </t>
  </si>
  <si>
    <t xml:space="preserve"> MAQUINARIA, EQUIPO Y MOBILIARIO</t>
  </si>
  <si>
    <t xml:space="preserve">5.01.03 </t>
  </si>
  <si>
    <t>Equipo de comunicación</t>
  </si>
  <si>
    <t xml:space="preserve">
_ Se requiere para la realización de Museografía  en conmemoración del Bicentenario de la Independencia: Pantallas de televisión de 24” con su respectivo pedestal (deben tener puerto USB) , Video beams con entrada USB, Pantallas táctiles de 32” (deben tener puerto USB y conexión a internet) y Juegos de audífonos de diadema (COD BPIP 002410 Obras y equipamientos menores para operación del Archivo Nacional)</t>
  </si>
  <si>
    <t xml:space="preserve">5.99 </t>
  </si>
  <si>
    <t>BIENES DURADEROS DIVERSOS</t>
  </si>
  <si>
    <t xml:space="preserve">5.99.03 </t>
  </si>
  <si>
    <t>Bienes intangibles</t>
  </si>
  <si>
    <t xml:space="preserve">6.01 </t>
  </si>
  <si>
    <t>TRANSFERENCIAS CORRIENTES AL SECTOR PÚBLICO</t>
  </si>
  <si>
    <t xml:space="preserve">6.01.03 </t>
  </si>
  <si>
    <t>Transferencias corrientes a Instituciones Descentralizadas no Empresariales</t>
  </si>
  <si>
    <t>Cuotas patronales seguro de salud, por el pago de pensiones y jubilaciones a cargo del Presupuesto Nacional, del Seguro de Pensiones de la Caja Costarricense del Seguro Social y del Régimen no Contributivo de Pensiones, entre otros</t>
  </si>
  <si>
    <t>TRANSFERENCIAS CORRIENTES A PERSONAS</t>
  </si>
  <si>
    <t xml:space="preserve">6.02.99 </t>
  </si>
  <si>
    <t>Otras transferencias a personas</t>
  </si>
  <si>
    <t>Premio de reconocimiento al ganador a la mejor investigación archivística 2019 (José Luis Coto Conde). ¢350.000 Pro. 2</t>
  </si>
  <si>
    <t>PRESTACIONES</t>
  </si>
  <si>
    <t xml:space="preserve">6.03.01 </t>
  </si>
  <si>
    <t>Prestaciones legales</t>
  </si>
  <si>
    <t xml:space="preserve">Pago de prestaciones de funcionaria de la institución </t>
  </si>
  <si>
    <t xml:space="preserve">6.03.99 </t>
  </si>
  <si>
    <t>Otras prestaciones a terceras personas</t>
  </si>
  <si>
    <t>pago de subsidio por incapacidad y maternidad</t>
  </si>
  <si>
    <t>OTRAS TRANSFERENCIAS CORRIENTES AL SECTOR PRIVADO</t>
  </si>
  <si>
    <t xml:space="preserve">6.06.01 </t>
  </si>
  <si>
    <t>Indemnizaciones</t>
  </si>
  <si>
    <t xml:space="preserve">6.07 </t>
  </si>
  <si>
    <t>TRANSFERENCIAS CORRIENTES AL SECTOR EXTERNO</t>
  </si>
  <si>
    <t xml:space="preserve">6.07.01 </t>
  </si>
  <si>
    <t>Transferencias corrientes a organismos internacionales</t>
  </si>
  <si>
    <t>CLASIFICACION DE GASTOS</t>
  </si>
  <si>
    <t>GLOBAL</t>
  </si>
  <si>
    <t>TOTAL
PRESUPUESTO</t>
  </si>
  <si>
    <t>PROGRAMA</t>
  </si>
  <si>
    <t>No.1</t>
  </si>
  <si>
    <t>No.2</t>
  </si>
  <si>
    <t>No.3</t>
  </si>
  <si>
    <t xml:space="preserve">0.01.02 </t>
  </si>
  <si>
    <t>Jornales</t>
  </si>
  <si>
    <t xml:space="preserve">0.01.03 </t>
  </si>
  <si>
    <t>Servicios especiales</t>
  </si>
  <si>
    <t>0.01.04</t>
  </si>
  <si>
    <t>Sueldos a base de comisión</t>
  </si>
  <si>
    <t>0.02.02</t>
  </si>
  <si>
    <t>Recargo de funciones</t>
  </si>
  <si>
    <t xml:space="preserve">0.02.03 </t>
  </si>
  <si>
    <t>Disponibilidad laboral</t>
  </si>
  <si>
    <t>0.02.04</t>
  </si>
  <si>
    <t>Compensación de vacaciones</t>
  </si>
  <si>
    <t xml:space="preserve">0.04.02 </t>
  </si>
  <si>
    <t>Contribución Patronal al Instituto Mixto de Ayuda Social</t>
  </si>
  <si>
    <t xml:space="preserve">0.04.03 </t>
  </si>
  <si>
    <t>Contribución Patronal al Instituto Nacional de Aprendizaje</t>
  </si>
  <si>
    <t xml:space="preserve">0.04.04 </t>
  </si>
  <si>
    <t>Contribución Patronal al Fondo de Desarrollo Social y Asignaciones Familiares.</t>
  </si>
  <si>
    <t xml:space="preserve">0.05.04 </t>
  </si>
  <si>
    <t>Contribución Patronal a otros fondos administrados por entes públicos.</t>
  </si>
  <si>
    <t xml:space="preserve">0 .99 </t>
  </si>
  <si>
    <t>REMUNERACIONES DIVERSAS</t>
  </si>
  <si>
    <t xml:space="preserve">0. 99. 01 </t>
  </si>
  <si>
    <t>Gastos de representación personal</t>
  </si>
  <si>
    <t xml:space="preserve">0 .99. 99 </t>
  </si>
  <si>
    <t>Otras remuneraciones</t>
  </si>
  <si>
    <t xml:space="preserve">1.01      </t>
  </si>
  <si>
    <t>ALQUILERES</t>
  </si>
  <si>
    <t xml:space="preserve">1.01.01 </t>
  </si>
  <si>
    <t>Alquiler de edificios, locales y terrenos</t>
  </si>
  <si>
    <t>1.01.02</t>
  </si>
  <si>
    <t>Alquiler de maquinaria, equipo y mobiliario</t>
  </si>
  <si>
    <t xml:space="preserve">1.01.03 </t>
  </si>
  <si>
    <t>Alquiler de equipo de cómputo</t>
  </si>
  <si>
    <t xml:space="preserve">1.01.04 </t>
  </si>
  <si>
    <t>Alquiler y derechos para telecomunicaciones</t>
  </si>
  <si>
    <t xml:space="preserve">1.01.99 </t>
  </si>
  <si>
    <t>Otros alquileres</t>
  </si>
  <si>
    <t xml:space="preserve">1.03.02 </t>
  </si>
  <si>
    <t>Publicidad y propaganda</t>
  </si>
  <si>
    <t xml:space="preserve">1.03.04 </t>
  </si>
  <si>
    <t>Transporte de bienes</t>
  </si>
  <si>
    <t xml:space="preserve">1.03.05 </t>
  </si>
  <si>
    <t>Servicios aduaneros</t>
  </si>
  <si>
    <t>Servicios de tecnologías de información</t>
  </si>
  <si>
    <t xml:space="preserve">1.04.01 </t>
  </si>
  <si>
    <t xml:space="preserve">Servicios en ciencias de la salud </t>
  </si>
  <si>
    <t xml:space="preserve">1.04.02 </t>
  </si>
  <si>
    <t>Servicios jurídicos</t>
  </si>
  <si>
    <t xml:space="preserve">1.04.03 </t>
  </si>
  <si>
    <t>Servicios de ingeniería y arquitectura</t>
  </si>
  <si>
    <t xml:space="preserve">1.04.05 </t>
  </si>
  <si>
    <t>Servicios informáticos</t>
  </si>
  <si>
    <t xml:space="preserve">1.04.06 </t>
  </si>
  <si>
    <t>Servicios generales</t>
  </si>
  <si>
    <t xml:space="preserve">1.05.03 </t>
  </si>
  <si>
    <t>Transporte en el exterior</t>
  </si>
  <si>
    <t xml:space="preserve">1.05.04 </t>
  </si>
  <si>
    <t>Viáticos en el exterior</t>
  </si>
  <si>
    <t xml:space="preserve">1.06.02 </t>
  </si>
  <si>
    <t>Reaseguros</t>
  </si>
  <si>
    <t xml:space="preserve">1.06.03 </t>
  </si>
  <si>
    <t>Obligaciones por contratos de seguros</t>
  </si>
  <si>
    <t xml:space="preserve">1.07.03 </t>
  </si>
  <si>
    <t>Gastos de representación institucional</t>
  </si>
  <si>
    <t xml:space="preserve">1.08      </t>
  </si>
  <si>
    <t xml:space="preserve">1.08.02 </t>
  </si>
  <si>
    <t>Mantenimiento de vías de comunicación</t>
  </si>
  <si>
    <t xml:space="preserve">1.08.03 </t>
  </si>
  <si>
    <t>Mantenimiento de instalaciones y otras obras</t>
  </si>
  <si>
    <t xml:space="preserve">1.09.01 </t>
  </si>
  <si>
    <t>Impuestos sobre ingresos y utilidades</t>
  </si>
  <si>
    <t xml:space="preserve">1.09.02 </t>
  </si>
  <si>
    <t>Impuestos sobre bienes inmuebles</t>
  </si>
  <si>
    <t xml:space="preserve">1.09.03 </t>
  </si>
  <si>
    <t>Impuestos de patentes</t>
  </si>
  <si>
    <t xml:space="preserve">1.99     </t>
  </si>
  <si>
    <t>SERVICIOS DIVERSOS</t>
  </si>
  <si>
    <t xml:space="preserve">1.99.01 </t>
  </si>
  <si>
    <t>Servicios de regulación</t>
  </si>
  <si>
    <t xml:space="preserve">1.99.02 </t>
  </si>
  <si>
    <t>Intereses moratorios y multas</t>
  </si>
  <si>
    <t xml:space="preserve">1.99.03 </t>
  </si>
  <si>
    <t>Gastos de oficinas en el exterior</t>
  </si>
  <si>
    <t xml:space="preserve">1.99.04 </t>
  </si>
  <si>
    <t>Gastos de misiones especiales en el exterior</t>
  </si>
  <si>
    <t xml:space="preserve">1.99.05 </t>
  </si>
  <si>
    <t>Deducibles</t>
  </si>
  <si>
    <t xml:space="preserve">1.99.99 </t>
  </si>
  <si>
    <t>Otros servicios no especificados</t>
  </si>
  <si>
    <t xml:space="preserve">2.01.03 </t>
  </si>
  <si>
    <t>Productos veterinarios</t>
  </si>
  <si>
    <t>Otros productos químicos y conexos</t>
  </si>
  <si>
    <t xml:space="preserve">2.02      </t>
  </si>
  <si>
    <t>ALIMENTOS Y PRODUCTOS AGROPECUARIOS</t>
  </si>
  <si>
    <t xml:space="preserve">2.02.01 </t>
  </si>
  <si>
    <t>Productos pecuarios y otras especies</t>
  </si>
  <si>
    <t xml:space="preserve">2.02.02 </t>
  </si>
  <si>
    <t>Productos agroforestales</t>
  </si>
  <si>
    <t xml:space="preserve">2.02.03 </t>
  </si>
  <si>
    <t>Alimentos y bebidas</t>
  </si>
  <si>
    <t xml:space="preserve">2.02.04 </t>
  </si>
  <si>
    <t>Alimentos para animales</t>
  </si>
  <si>
    <t>BIENES PARA LA PRODUCCIÓN Y COMERCIALIZACIÓN</t>
  </si>
  <si>
    <t xml:space="preserve">2.05.01 </t>
  </si>
  <si>
    <t>Materia prima</t>
  </si>
  <si>
    <t xml:space="preserve">2.05.02 </t>
  </si>
  <si>
    <t>Productos terminados</t>
  </si>
  <si>
    <t xml:space="preserve">2.05.03 </t>
  </si>
  <si>
    <t>Energía eléctrica</t>
  </si>
  <si>
    <t xml:space="preserve">2.05.99 </t>
  </si>
  <si>
    <t>Otros bienes para la producción y comercialización</t>
  </si>
  <si>
    <t xml:space="preserve">5.01.01 </t>
  </si>
  <si>
    <t>Maquinaria y equipo para la producción</t>
  </si>
  <si>
    <t xml:space="preserve">5.01.02 </t>
  </si>
  <si>
    <t>Equipo de transporte</t>
  </si>
  <si>
    <t xml:space="preserve">5.01.04 </t>
  </si>
  <si>
    <t>Equipo y mobiliario de oficina</t>
  </si>
  <si>
    <t xml:space="preserve">5.01.05 </t>
  </si>
  <si>
    <t>Equipo de cómputo</t>
  </si>
  <si>
    <t xml:space="preserve">5.01.06 </t>
  </si>
  <si>
    <t>Equipo sanitario, de laboratorio e investigación</t>
  </si>
  <si>
    <t>5.01.07</t>
  </si>
  <si>
    <t>Equipo y mobiliario educacional, deportivo y recreativo</t>
  </si>
  <si>
    <t xml:space="preserve">5.01.99 </t>
  </si>
  <si>
    <t>Maquinaria, equipo y mobiliario diverso</t>
  </si>
  <si>
    <t>CONSTRUCCIONES, ADICIONES Y MEJORAS</t>
  </si>
  <si>
    <t xml:space="preserve">5.02.01 </t>
  </si>
  <si>
    <t>Edificios</t>
  </si>
  <si>
    <t xml:space="preserve">5.02.02 </t>
  </si>
  <si>
    <t>Vías de comunicación terrestre</t>
  </si>
  <si>
    <t xml:space="preserve">5.02.03 </t>
  </si>
  <si>
    <t>Vías férreas</t>
  </si>
  <si>
    <t xml:space="preserve">5.02.04 </t>
  </si>
  <si>
    <t>Obras marítimas y fluviales</t>
  </si>
  <si>
    <t xml:space="preserve">5.02.05 </t>
  </si>
  <si>
    <t>Aeropuertos</t>
  </si>
  <si>
    <t xml:space="preserve">5.02.06 </t>
  </si>
  <si>
    <t>Obras urbanísticas</t>
  </si>
  <si>
    <t xml:space="preserve">5.02.07 </t>
  </si>
  <si>
    <t>Instalaciones</t>
  </si>
  <si>
    <t xml:space="preserve">5.02.99 </t>
  </si>
  <si>
    <t>Otras construcciones, adiciones y mejoras</t>
  </si>
  <si>
    <t>BIENES PREEXISTENTES</t>
  </si>
  <si>
    <t xml:space="preserve">5.03.01 </t>
  </si>
  <si>
    <t>Terrenos</t>
  </si>
  <si>
    <t xml:space="preserve">5.03.02 </t>
  </si>
  <si>
    <t>Edificios preexistentes</t>
  </si>
  <si>
    <t xml:space="preserve">5.03.99 </t>
  </si>
  <si>
    <t>Otras obras preexistentes</t>
  </si>
  <si>
    <t xml:space="preserve">5.99.01 </t>
  </si>
  <si>
    <t>Semovientes</t>
  </si>
  <si>
    <t xml:space="preserve">5.99.02 </t>
  </si>
  <si>
    <t>Piezas y obras de colección</t>
  </si>
  <si>
    <t xml:space="preserve">5.99.99 </t>
  </si>
  <si>
    <t>Otros bienes duraderos</t>
  </si>
  <si>
    <t xml:space="preserve">6.01.01 </t>
  </si>
  <si>
    <t>Transferencias corrientes al Gobierno Central</t>
  </si>
  <si>
    <t xml:space="preserve">6.01.02 </t>
  </si>
  <si>
    <t>Transferencias corrientes a Órganos Desconcentrados</t>
  </si>
  <si>
    <t xml:space="preserve">6.01.04 </t>
  </si>
  <si>
    <t>Transferencias corrientes a Gobiernos Locales</t>
  </si>
  <si>
    <t xml:space="preserve">6.01.05 </t>
  </si>
  <si>
    <t>Transferencias corrientes a Empresas Públicas no Financieras</t>
  </si>
  <si>
    <t xml:space="preserve">6.01.06 </t>
  </si>
  <si>
    <t>Transferencias corrientes a Instituciones Públicas Financieras</t>
  </si>
  <si>
    <t xml:space="preserve">6.01.07 </t>
  </si>
  <si>
    <t>Dividendos</t>
  </si>
  <si>
    <t xml:space="preserve">6.01.08 </t>
  </si>
  <si>
    <t>Fondos en fideicomiso para gasto corriente</t>
  </si>
  <si>
    <t xml:space="preserve">6.01.09 </t>
  </si>
  <si>
    <t>Impuestos por transferir</t>
  </si>
  <si>
    <t xml:space="preserve">6.02.01 </t>
  </si>
  <si>
    <t>Becas a funcionarios</t>
  </si>
  <si>
    <t xml:space="preserve">6.02.02 </t>
  </si>
  <si>
    <t>Becas a terceras personas</t>
  </si>
  <si>
    <t xml:space="preserve">6.02.03 </t>
  </si>
  <si>
    <t>Ayudas a funcionarios</t>
  </si>
  <si>
    <t xml:space="preserve">6.03.02 </t>
  </si>
  <si>
    <t>Pensiones y jubilaciones contributivas</t>
  </si>
  <si>
    <t xml:space="preserve">6.03.03 </t>
  </si>
  <si>
    <t>Pensiones no contributivas</t>
  </si>
  <si>
    <t xml:space="preserve">6.03.04 </t>
  </si>
  <si>
    <t>Decimotercer mes de pensiones y jubilaciones</t>
  </si>
  <si>
    <t xml:space="preserve">Otras prestaciones </t>
  </si>
  <si>
    <t>TRANSFERENCIAS CORRIENTES A ENTIDADES PRIVADAS SIN FINES DE LUCRO</t>
  </si>
  <si>
    <t xml:space="preserve">6.04.01 </t>
  </si>
  <si>
    <t>Transferencias corrientes a asociaciones</t>
  </si>
  <si>
    <t xml:space="preserve">6.04.02 </t>
  </si>
  <si>
    <t>Transferencias corrientes a fundaciones</t>
  </si>
  <si>
    <t xml:space="preserve">6.04.03 </t>
  </si>
  <si>
    <t>Transferencias corrientes a cooperativas</t>
  </si>
  <si>
    <t xml:space="preserve">6.04.04 </t>
  </si>
  <si>
    <t>Transferencias corrientes a otras entidades privadas sin fines de lucro</t>
  </si>
  <si>
    <t>TRANSFERENCIAS CORRIENTES A EMPRESAS PRIVADAS</t>
  </si>
  <si>
    <t xml:space="preserve">6.05.01 </t>
  </si>
  <si>
    <t>Transferencias corrientes a empresas privadas</t>
  </si>
  <si>
    <t xml:space="preserve">6.06.02 </t>
  </si>
  <si>
    <t>Reintegros o devoluciones</t>
  </si>
  <si>
    <t xml:space="preserve">6.07.02 </t>
  </si>
  <si>
    <t>Otras transferencias corrientes al sector externo</t>
  </si>
  <si>
    <t>CUENTAS ESPECIALES</t>
  </si>
  <si>
    <t>CUENTAS ESPECIALES DIVERSAS</t>
  </si>
  <si>
    <t xml:space="preserve">9.01.01 </t>
  </si>
  <si>
    <t>Gastos confidenciales</t>
  </si>
  <si>
    <t xml:space="preserve">9.02  </t>
  </si>
  <si>
    <t>SUMAS SIN ASIGNACIÓN PRESUPUESTARIA</t>
  </si>
  <si>
    <t xml:space="preserve">9.02.01 </t>
  </si>
  <si>
    <t>Sumas libres sin asignación presupuestaria</t>
  </si>
  <si>
    <t xml:space="preserve">9.02.02 </t>
  </si>
  <si>
    <t>Sumas con destino específico sin asignación presupuestaria</t>
  </si>
  <si>
    <t>Dieta estimada para el 2021 para los miembros de la Junta Administrativa del Archivo Nacional: (2019=  ¢22.529,93.  Para un total de 2 miembros que devengan la dieta y por 48 sesiones</t>
  </si>
  <si>
    <t>Pago de servicio de agua y alcantarillado de la institución para el año 2021. (Estos gastos se reducen un 10% para el año 2021, partiendo del supuesto que se continuará  trabajando bajo la modalidad de teletrabajo)</t>
  </si>
  <si>
    <t>Pago de  servicio de energía eléctrica de la institución para el año 2021(Estos gastos se reducen un 10% para el año 2021, partiendo del supuesto que se continuará  trabajando bajo la modalidad de teletrabajo)</t>
  </si>
  <si>
    <t xml:space="preserve">Se requiere para el pago mensual de los servicios de correo electrónico institucional, y plataforma de trabajo colaborativo basadas en Sharepoint y herramientas de Office 365 (405,000 colones mensuales 4,860,000 anuales+IVA) 
¢5.5000.000
Continuidad proyecto ADN para el Archivo Nacional
( 3,849,558 mens, 46,194,690anuales+IVA)
¢34.500.000
</t>
  </si>
  <si>
    <t xml:space="preserve">_Actividades de actualización profesional para el personal de la Dirección General: ¢150.000,00 Pro. 3
_Comisión de Teletrabajo y personal de la institución. ¢50.000,00, Pro. 3
_Comisión de Salud Ocupacional y personal de la institución. ¢50.000,00 Pro. 3
_Comisión Institucional de Accesibilidad y Discapacidad: personal, miembros de la Comisión  ¢50.000,00 Pro. 3
_Comisión Auxiliar de Emergencias: Actividades de capacitación para miembros del Comité y Brigadas en: curso de RCP y primeros Auxilios Básicos.  ¢50.000.00 Pro. 3
_Comisión de Ética: personal y miembros. ¢50.000,00 Pro 3.
_Comisión Institucional Para la no discriminación de la Población Sexualmente Diversa: Para miembros de la comisión y personal de la institución. ¢50.000,00, Pro. </t>
  </si>
  <si>
    <t>_Presentación de las publicaciones del Archivo Nacional: ¢200.000,00 Pro. 1 
_Inauguración exposición documental: ¢159.000,00  Pro. 1
_Museografía  en conmemoración del Bicentenario de la Independencia (objetos y materiales  que cuenta la historia que relata la exposición, la cual estará expuesta por un mínimo de un año en el Archivo Nacional y se realizarán copias del montaje fuera del área metropolitana)   ¢13.700.000</t>
  </si>
  <si>
    <t>Servicios Generales: Provisión para mantenimiento preventivo y correctivo de planta de respaldo eléctrico.  Mantenimiento del sistema de bombeo de agua potable.    Mantenimiento de la bomba contra incendios.   Mantenimiento de equipo de jardinería.  Mantenimiento de elevador del núcleo central. Mantenimiento del sistema de detección de humo.</t>
  </si>
  <si>
    <t>Servicios Generales: Mantenimiento y reparación de la central telefónica  (contrato de mantenimiento)(COD BPIP 002410 Obras y equipamientos menores para operación del Archivo Nacional)</t>
  </si>
  <si>
    <t xml:space="preserve">Mantenimiento impresoras laser utilizadas en venta de servicios (imágenes de digitalización, reproducciones legales y caratulas de tomos digitalizados 3 visitas al año. </t>
  </si>
  <si>
    <t xml:space="preserve">Servicios Generales Compra de combustibles para vehículos, planta eléctrica, bomba del sistema contra incendios, máquinas cortadoras de césped y aceite para estos equipos. </t>
  </si>
  <si>
    <t>Para la compra de tóner para impresoras, fotocopiadoras y sellos., Pro. 3</t>
  </si>
  <si>
    <t>Servicios Generales : Adquisición de pinturas y otros productos complementarios para trabajos de mantenimiento del edificio 
Proveeduría Institucional: Toner para equipo multifuncional otros repuestos 
Recursos Humanos: Compra de tonner y tintas para los equipos de la oficina ¢100,000,00. Compra toner de impresora carnet ¢40,000, Total ¢140,000,00</t>
  </si>
  <si>
    <t xml:space="preserve">Para compra de accesorios eléctricos para necesidades institucionales, entre ellas el montaje de la exposición documental. Pro. 3
Bombillos extra para video beam Museografía  en conmemoración del Bicentenario de la Independencia </t>
  </si>
  <si>
    <t>Servicios Generales: Compra de luminarias ahorrativas de acuerdo al Plan de Eficiencia Energética, para continuar con el proceso de  sustitución de las luminarias de los edificios de la I y II etapa por lámparas que reduzcan el consumo eléctrico .     Adquisición de cables eléctricos y telefónicos, tomacorrientes, uniones, breakers, y otros materiales requeridos en el mantenimiento del sistema eléctrico y telefónico de la institución.</t>
  </si>
  <si>
    <t xml:space="preserve">Servicios Generales: Adquisición de servicios sanitarios, fluxómetros, mingitorios y otros materiales necesarios en el mantenimiento preventivo, correctivo y reducir el desperdicio de agua, así como los cartuchos de repuesto de los mingitorios secos.   </t>
  </si>
  <si>
    <t xml:space="preserve">_Repuestos en general para los equipos y electrodomésticos con que cuentan las unidades de la Dirección General y la Junta Administrativa (unidades de tambor de imagen para impresoras, unidades de fusión para fotocopiadoras, entre otros).
</t>
  </si>
  <si>
    <t>Servicios Generales: Adquisición de baterías, repuestos varios para equipos móviles y fijos 
Consultorio Médico: Para la compra de repuestos de esfigmomanómetros, estetoscopio y del equipo diagnostico,</t>
  </si>
  <si>
    <t>Archivo Central: Materiales como pilots, agenda de trabajo, marcadores, etc.
Recursos Humanos:  20 cajas de lapiceros, 20 cajas de lápices, 10 borradores , 10 gomeros, 10 cintas de rollo transparente, 20 cajas de prensas plásticas para folder, 5 cintas impresas para sumadora ,5 correctores de papel líquido, 10 masking tape de 1.5 cm ancho, 20 marcadores de pizarra blanca (negro, azul y rojo), 25 cajas de clips de colores, 40 paquetes de post it, 10 cajas de etiquetas para expedientes,  6 humedecedores de dedos,  2 plantillas para mouse, 3 tijeras, 2 engrapadoras metálicas ,20 cajas de grapas, 15 marcadores permanentes, 1 cajas de CDs.1 perforadora de metal,
Financiero Contable: 1 cintas para impresora EPSON FX-890, 20 cintas impresoras para impresora de punto de venta,      10 cintas impresoras para sumadora</t>
  </si>
  <si>
    <t xml:space="preserve">Servicios Generales: Compra de papel higiénico tamaño jumbo para dispensador de papel de todos los baños de la institución   
Consultorio Médico: para la compra de la papelería oficial de la CCSS para el sistema de atención de medicina de empresa y medicina mixta, 
Financiero Contable: Compra de seis cajas de rollos de papel para impresora de punto de venta utilizada en la Caja institucional para el cobro de venta de bienes y servicios. 
</t>
  </si>
  <si>
    <t xml:space="preserve">Servicios Generales: Adquisición de uniformes para oficiales de seguridad (2 pantalones, 2 camisas, por año)  ,Una gabachas, camisas y pantalones para 4 funcionarios (2funcionarios  jardineros, 1 de mantenimiento, 1 de limpieza) ₡350,000 .
Compra de franela y paños para limpieza ¢50.000. </t>
  </si>
  <si>
    <t xml:space="preserve"> Servicios Generales: Compra de bolsas para basura grandes y de jardín, jabón líquido para manos, desinfectante, pledge, escobas, mechas, jabón lavaplatos, jabón en polvo (artículos para toda la institución) </t>
  </si>
  <si>
    <t>PRESUPUESTO  DE GASTOS 2021</t>
  </si>
  <si>
    <t>PRESUPUESTO DE GASTOS 2021</t>
  </si>
  <si>
    <t xml:space="preserve"> PRESUPUESTO ORDINARIO 2021</t>
  </si>
  <si>
    <t xml:space="preserve">Digitalización de  5000 tomos de protocolos notariales depositados, así como las actualizaciones y cancelados por los notarios: ¢100.694.205.00
Administración del sistema  INDEX con 2400 notarios: ¢179.305.795.00
</t>
  </si>
  <si>
    <t xml:space="preserve">Servicios Generales: . Pago de los servicios de seguridad y vigilancia del edificio (I, II y III Etapas) ¢81.907.072.00   Pago del servicio de limpieza del edificio ¢52.092.928.00
Se rebajó 29.12 % del inicial 
</t>
  </si>
  <si>
    <t xml:space="preserve">Compra del servicio de fumigación de todas las instalaciones del Archivo Nacional.   ¢300,000,00    </t>
  </si>
  <si>
    <t>Servicios Generales: Pago de la revisión técnica vehicular de las 2 unidades de la institución, ¢25,000,00
Consultorio Médico: Para la contratación de la calibración, ajuste y mantenimiento de la balanza medica, y esfigmomanómetros ¢50,000,00
Financiero Contable: Contratación de servicios de conciliaciones y revisión de facturas contrato de presentación de índices por internet.  ¢3,025,000,00</t>
  </si>
  <si>
    <t>Para matrícula en actividades de capacitación del personal del Departamento Administrativo Financiero ¢175.000.00</t>
  </si>
  <si>
    <t xml:space="preserve">Para la adquisición de materiales para la oficina: almohadillas para sellos, borradores de goma, cintas  y etiquetas adhesivas, cajas de clips de varios tamaños, correctores líquidos, cajas de prensas fastener, foliador automático, gomas líquidas, grapadoras metálicas, humedecedores de dedos, bolígrafos negros y azules, resaltadores, sacas grapas, separados metálicos de libros, plástico adhesivo (para la biblioteca), entre otros. 
_Llaves mayas de 16 gigas para la Museografía  en conmemoración del Bicentenario de la Independencia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</si>
</sst>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quot;₡&quot;#,##0.00;[Red]&quot;₡&quot;\-#,##0.00"/>
    <numFmt numFmtId="166" formatCode="_(* #,##0.00_);_(* \(#,##0.00\);_(* &quot;-&quot;??_);_(@_)"/>
    <numFmt numFmtId="167" formatCode="0.0%"/>
    <numFmt numFmtId="168" formatCode="_(* #,##0.00_);_(* \(#,##0.00\);_(* \-??_);_(@_)"/>
    <numFmt numFmtId="169" formatCode="_([$€-2]* #,##0.00_);_([$€-2]* \(#,##0.00\);_([$€-2]* &quot;-&quot;??_)"/>
  </numFmts>
  <fonts count="14" x14ac:knownFonts="1">
    <font>
      <sz val="10"/>
      <name val="Arial"/>
    </font>
    <font>
      <sz val="10"/>
      <name val="Arial"/>
      <family val="2"/>
    </font>
    <font>
      <b/>
      <sz val="10"/>
      <name val="Arial"/>
      <family val="2"/>
    </font>
    <font>
      <b/>
      <sz val="8"/>
      <name val="Arial"/>
      <family val="2"/>
    </font>
    <font>
      <sz val="8"/>
      <name val="Arial"/>
      <family val="2"/>
    </font>
    <font>
      <sz val="8"/>
      <name val="Arial"/>
      <family val="2"/>
    </font>
    <font>
      <b/>
      <sz val="10"/>
      <name val="Arial"/>
      <family val="2"/>
    </font>
    <font>
      <sz val="10"/>
      <name val="Arial"/>
      <family val="2"/>
    </font>
    <font>
      <b/>
      <sz val="12"/>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b/>
      <sz val="10"/>
      <color theme="0"/>
      <name val="Calibri"/>
      <family val="2"/>
      <scheme val="minor"/>
    </font>
  </fonts>
  <fills count="12">
    <fill>
      <patternFill patternType="none"/>
    </fill>
    <fill>
      <patternFill patternType="gray125"/>
    </fill>
    <fill>
      <patternFill patternType="solid">
        <fgColor indexed="9"/>
        <bgColor indexed="64"/>
      </patternFill>
    </fill>
    <fill>
      <patternFill patternType="solid">
        <fgColor rgb="FF33CCCC"/>
        <bgColor indexed="64"/>
      </patternFill>
    </fill>
    <fill>
      <patternFill patternType="solid">
        <fgColor rgb="FF33CCCC"/>
        <bgColor indexed="41"/>
      </patternFill>
    </fill>
    <fill>
      <patternFill patternType="solid">
        <fgColor indexed="27"/>
        <bgColor indexed="41"/>
      </patternFill>
    </fill>
    <fill>
      <patternFill patternType="solid">
        <fgColor theme="0"/>
        <bgColor indexed="64"/>
      </patternFill>
    </fill>
    <fill>
      <patternFill patternType="solid">
        <fgColor rgb="FF007D89"/>
        <bgColor indexed="64"/>
      </patternFill>
    </fill>
    <fill>
      <patternFill patternType="solid">
        <fgColor rgb="FF8ACBC1"/>
        <bgColor indexed="41"/>
      </patternFill>
    </fill>
    <fill>
      <patternFill patternType="solid">
        <fgColor rgb="FFEC5F78"/>
        <bgColor indexed="64"/>
      </patternFill>
    </fill>
    <fill>
      <patternFill patternType="solid">
        <fgColor rgb="FFEC5F78"/>
        <bgColor indexed="41"/>
      </patternFill>
    </fill>
    <fill>
      <patternFill patternType="solid">
        <fgColor rgb="FFE4DBCF"/>
        <bgColor indexed="41"/>
      </patternFill>
    </fill>
  </fills>
  <borders count="43">
    <border>
      <left/>
      <right/>
      <top/>
      <bottom/>
      <diagonal/>
    </border>
    <border>
      <left/>
      <right/>
      <top/>
      <bottom style="double">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medium">
        <color indexed="8"/>
      </left>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right/>
      <top style="medium">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8"/>
      </top>
      <bottom/>
      <diagonal/>
    </border>
    <border>
      <left/>
      <right style="medium">
        <color indexed="8"/>
      </right>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diagonal/>
    </border>
    <border>
      <left style="thin">
        <color indexed="64"/>
      </left>
      <right style="thin">
        <color indexed="64"/>
      </right>
      <top style="thin">
        <color indexed="64"/>
      </top>
      <bottom/>
      <diagonal/>
    </border>
    <border>
      <left/>
      <right/>
      <top style="medium">
        <color indexed="8"/>
      </top>
      <bottom style="medium">
        <color indexed="8"/>
      </bottom>
      <diagonal/>
    </border>
    <border>
      <left style="medium">
        <color indexed="64"/>
      </left>
      <right style="medium">
        <color indexed="64"/>
      </right>
      <top/>
      <bottom style="thin">
        <color indexed="8"/>
      </bottom>
      <diagonal/>
    </border>
    <border>
      <left/>
      <right/>
      <top/>
      <bottom style="thin">
        <color indexed="8"/>
      </bottom>
      <diagonal/>
    </border>
    <border>
      <left style="medium">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64"/>
      </left>
      <right style="medium">
        <color indexed="64"/>
      </right>
      <top/>
      <bottom style="medium">
        <color indexed="64"/>
      </bottom>
      <diagonal/>
    </border>
    <border>
      <left style="thin">
        <color indexed="8"/>
      </left>
      <right/>
      <top/>
      <bottom style="thin">
        <color indexed="8"/>
      </bottom>
      <diagonal/>
    </border>
    <border>
      <left style="medium">
        <color indexed="8"/>
      </left>
      <right/>
      <top/>
      <bottom style="thin">
        <color indexed="8"/>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168" fontId="7" fillId="0" borderId="0" applyFill="0" applyBorder="0" applyAlignment="0" applyProtection="0"/>
    <xf numFmtId="166" fontId="1" fillId="0" borderId="0" applyFont="0" applyFill="0" applyBorder="0" applyAlignment="0" applyProtection="0"/>
    <xf numFmtId="169" fontId="1" fillId="0" borderId="0" applyFont="0" applyFill="0" applyBorder="0" applyAlignment="0" applyProtection="0"/>
    <xf numFmtId="0" fontId="1" fillId="0" borderId="0"/>
  </cellStyleXfs>
  <cellXfs count="290">
    <xf numFmtId="0" fontId="0" fillId="0" borderId="0" xfId="0"/>
    <xf numFmtId="0" fontId="0" fillId="2" borderId="0" xfId="0" applyFill="1"/>
    <xf numFmtId="49" fontId="4" fillId="2" borderId="0" xfId="0" applyNumberFormat="1" applyFont="1" applyFill="1" applyBorder="1" applyAlignment="1">
      <alignment horizontal="center"/>
    </xf>
    <xf numFmtId="0" fontId="6" fillId="2" borderId="0" xfId="0" applyFont="1" applyFill="1"/>
    <xf numFmtId="49" fontId="4" fillId="2" borderId="0" xfId="0" applyNumberFormat="1" applyFont="1" applyFill="1" applyBorder="1"/>
    <xf numFmtId="164" fontId="3" fillId="2" borderId="0" xfId="1" applyFont="1" applyFill="1" applyBorder="1"/>
    <xf numFmtId="49" fontId="0" fillId="2" borderId="0" xfId="0" applyNumberFormat="1" applyFill="1" applyAlignment="1">
      <alignment horizontal="center"/>
    </xf>
    <xf numFmtId="49" fontId="0" fillId="2" borderId="0" xfId="0" applyNumberFormat="1" applyFill="1"/>
    <xf numFmtId="4" fontId="0" fillId="2" borderId="0" xfId="0" applyNumberFormat="1" applyFill="1"/>
    <xf numFmtId="0" fontId="0" fillId="2" borderId="0" xfId="0" applyFill="1" applyAlignment="1">
      <alignment horizontal="center"/>
    </xf>
    <xf numFmtId="165" fontId="0" fillId="2" borderId="0" xfId="0" applyNumberFormat="1" applyFill="1"/>
    <xf numFmtId="0" fontId="0" fillId="2" borderId="0" xfId="0" applyFill="1" applyAlignment="1">
      <alignment horizontal="left" wrapText="1"/>
    </xf>
    <xf numFmtId="0" fontId="4" fillId="2" borderId="0" xfId="0" applyFont="1" applyFill="1" applyBorder="1" applyAlignment="1">
      <alignment wrapText="1"/>
    </xf>
    <xf numFmtId="0" fontId="2" fillId="2" borderId="0" xfId="0" applyFont="1" applyFill="1" applyAlignment="1">
      <alignment wrapText="1"/>
    </xf>
    <xf numFmtId="0" fontId="0" fillId="2" borderId="0" xfId="0" applyFill="1" applyAlignment="1">
      <alignment wrapText="1"/>
    </xf>
    <xf numFmtId="0" fontId="0" fillId="2" borderId="0" xfId="0" applyFont="1" applyFill="1" applyAlignment="1">
      <alignment horizontal="left" wrapText="1"/>
    </xf>
    <xf numFmtId="9" fontId="0" fillId="2" borderId="0" xfId="2" applyFont="1" applyFill="1" applyAlignment="1">
      <alignment horizontal="center"/>
    </xf>
    <xf numFmtId="0" fontId="7" fillId="2" borderId="0" xfId="0" applyFont="1" applyFill="1"/>
    <xf numFmtId="164" fontId="2" fillId="5" borderId="11" xfId="1" applyFont="1" applyFill="1" applyBorder="1" applyAlignment="1" applyProtection="1">
      <alignment vertical="top" wrapText="1"/>
    </xf>
    <xf numFmtId="164" fontId="7" fillId="0" borderId="12" xfId="1" applyFont="1" applyFill="1" applyBorder="1" applyAlignment="1" applyProtection="1">
      <alignment vertical="top" wrapText="1"/>
    </xf>
    <xf numFmtId="164" fontId="1" fillId="0" borderId="13" xfId="1" applyFill="1" applyBorder="1" applyAlignment="1" applyProtection="1">
      <alignment vertical="top" wrapText="1"/>
    </xf>
    <xf numFmtId="164" fontId="2" fillId="5" borderId="14" xfId="1" applyFont="1" applyFill="1" applyBorder="1" applyAlignment="1" applyProtection="1">
      <alignment vertical="top"/>
    </xf>
    <xf numFmtId="164" fontId="1" fillId="0" borderId="15" xfId="1" applyFill="1" applyBorder="1" applyAlignment="1" applyProtection="1">
      <alignment vertical="top" wrapText="1"/>
    </xf>
    <xf numFmtId="164" fontId="2" fillId="5" borderId="12" xfId="1" applyFont="1" applyFill="1" applyBorder="1" applyAlignment="1" applyProtection="1">
      <alignment vertical="top"/>
    </xf>
    <xf numFmtId="164" fontId="1" fillId="0" borderId="13" xfId="1" applyFill="1" applyBorder="1" applyAlignment="1" applyProtection="1">
      <alignment horizontal="center" vertical="top" wrapText="1"/>
    </xf>
    <xf numFmtId="0" fontId="0" fillId="0" borderId="17" xfId="4" applyFont="1" applyFill="1" applyBorder="1" applyAlignment="1" applyProtection="1">
      <alignment horizontal="justify" vertical="top" wrapText="1"/>
      <protection locked="0"/>
    </xf>
    <xf numFmtId="0" fontId="0" fillId="0" borderId="13" xfId="4" applyFont="1" applyFill="1" applyBorder="1" applyAlignment="1" applyProtection="1">
      <alignment horizontal="justify" vertical="top" wrapText="1"/>
      <protection locked="0"/>
    </xf>
    <xf numFmtId="164" fontId="1" fillId="0" borderId="15" xfId="1" applyFill="1" applyBorder="1" applyAlignment="1" applyProtection="1">
      <alignment horizontal="center" vertical="top" wrapText="1"/>
    </xf>
    <xf numFmtId="164" fontId="1" fillId="0" borderId="12" xfId="1" applyFill="1" applyBorder="1" applyAlignment="1" applyProtection="1">
      <alignment vertical="top" wrapText="1"/>
    </xf>
    <xf numFmtId="164" fontId="1" fillId="0" borderId="12" xfId="1" applyFill="1" applyBorder="1" applyAlignment="1" applyProtection="1">
      <alignment horizontal="center" vertical="top" wrapText="1"/>
    </xf>
    <xf numFmtId="164" fontId="1" fillId="0" borderId="6" xfId="1" applyFill="1" applyBorder="1" applyAlignment="1" applyProtection="1">
      <alignment vertical="top" wrapText="1"/>
    </xf>
    <xf numFmtId="0" fontId="0" fillId="0" borderId="12" xfId="4" applyFont="1" applyFill="1" applyBorder="1" applyAlignment="1" applyProtection="1">
      <alignment horizontal="justify" vertical="top" wrapText="1"/>
      <protection locked="0"/>
    </xf>
    <xf numFmtId="164" fontId="0" fillId="0" borderId="12" xfId="1" applyFont="1" applyFill="1" applyBorder="1" applyAlignment="1" applyProtection="1">
      <alignment horizontal="center" vertical="top" wrapText="1"/>
    </xf>
    <xf numFmtId="49" fontId="7" fillId="0" borderId="6" xfId="1" applyNumberFormat="1" applyFont="1" applyFill="1" applyBorder="1" applyAlignment="1" applyProtection="1">
      <alignment vertical="top" wrapText="1"/>
    </xf>
    <xf numFmtId="164" fontId="1" fillId="0" borderId="6" xfId="1" applyFill="1" applyBorder="1" applyAlignment="1" applyProtection="1">
      <alignment horizontal="center" vertical="top" wrapText="1"/>
    </xf>
    <xf numFmtId="164" fontId="0" fillId="0" borderId="15" xfId="1" applyFont="1" applyFill="1" applyBorder="1" applyAlignment="1" applyProtection="1">
      <alignment horizontal="center" vertical="top" wrapText="1"/>
    </xf>
    <xf numFmtId="164" fontId="1" fillId="5" borderId="14" xfId="1" applyFill="1" applyBorder="1" applyAlignment="1" applyProtection="1">
      <alignment vertical="center" wrapText="1"/>
      <protection locked="0"/>
    </xf>
    <xf numFmtId="164" fontId="1" fillId="0" borderId="21" xfId="1" applyFill="1" applyBorder="1" applyAlignment="1" applyProtection="1">
      <alignment vertical="top" wrapText="1"/>
    </xf>
    <xf numFmtId="0" fontId="0" fillId="0" borderId="0" xfId="0" applyFont="1" applyFill="1" applyAlignment="1">
      <alignment horizontal="left" vertical="top"/>
    </xf>
    <xf numFmtId="0" fontId="0" fillId="0" borderId="0" xfId="0" applyFont="1" applyFill="1" applyAlignment="1">
      <alignment horizontal="left" vertical="top" wrapText="1"/>
    </xf>
    <xf numFmtId="0" fontId="0" fillId="0" borderId="0" xfId="0" applyFont="1" applyFill="1" applyAlignment="1">
      <alignment horizontal="center" vertical="top" wrapText="1"/>
    </xf>
    <xf numFmtId="0" fontId="0" fillId="0" borderId="0" xfId="0" applyFont="1" applyFill="1" applyAlignment="1">
      <alignment horizontal="justify" wrapText="1"/>
    </xf>
    <xf numFmtId="164" fontId="1" fillId="0" borderId="0" xfId="1" applyFill="1" applyAlignment="1">
      <alignment horizontal="justify" vertical="top" wrapText="1"/>
    </xf>
    <xf numFmtId="164" fontId="1" fillId="0" borderId="0" xfId="1" applyFill="1" applyBorder="1" applyAlignment="1" applyProtection="1">
      <alignment vertical="top"/>
    </xf>
    <xf numFmtId="0" fontId="0" fillId="0" borderId="0" xfId="0" applyFont="1" applyFill="1" applyAlignment="1" applyProtection="1">
      <alignment vertical="center"/>
      <protection locked="0"/>
    </xf>
    <xf numFmtId="0" fontId="0" fillId="0" borderId="0" xfId="0" applyFont="1" applyFill="1" applyAlignment="1" applyProtection="1">
      <alignment vertical="center" wrapText="1"/>
      <protection locked="0"/>
    </xf>
    <xf numFmtId="164" fontId="7" fillId="0" borderId="0" xfId="1" applyFont="1" applyFill="1" applyBorder="1" applyAlignment="1" applyProtection="1">
      <protection locked="0"/>
    </xf>
    <xf numFmtId="0" fontId="0" fillId="0" borderId="0" xfId="0" applyFont="1" applyFill="1" applyProtection="1">
      <protection locked="0"/>
    </xf>
    <xf numFmtId="43" fontId="0" fillId="0" borderId="0" xfId="0" applyNumberFormat="1" applyFont="1" applyFill="1" applyProtection="1">
      <protection locked="0"/>
    </xf>
    <xf numFmtId="164" fontId="1" fillId="0" borderId="13" xfId="1" applyFill="1" applyBorder="1" applyAlignment="1" applyProtection="1">
      <alignment horizontal="center" vertical="top" wrapText="1"/>
    </xf>
    <xf numFmtId="0" fontId="1" fillId="0" borderId="0" xfId="0" applyFont="1"/>
    <xf numFmtId="164" fontId="0" fillId="0" borderId="0" xfId="0" applyNumberFormat="1" applyFont="1" applyFill="1" applyProtection="1">
      <protection locked="0"/>
    </xf>
    <xf numFmtId="43" fontId="0" fillId="0" borderId="0" xfId="0" applyNumberFormat="1"/>
    <xf numFmtId="164" fontId="0" fillId="0" borderId="0" xfId="0" applyNumberFormat="1"/>
    <xf numFmtId="0" fontId="0" fillId="2" borderId="0" xfId="0" applyFill="1" applyAlignment="1">
      <alignment horizontal="left" wrapText="1"/>
    </xf>
    <xf numFmtId="164" fontId="1" fillId="0" borderId="15" xfId="1" applyFill="1" applyBorder="1" applyAlignment="1" applyProtection="1">
      <alignment horizontal="center" vertical="top" wrapText="1"/>
    </xf>
    <xf numFmtId="0" fontId="0" fillId="0" borderId="13" xfId="4" applyFont="1" applyFill="1" applyBorder="1" applyAlignment="1" applyProtection="1">
      <alignment horizontal="left" vertical="center" wrapText="1"/>
      <protection locked="0"/>
    </xf>
    <xf numFmtId="0" fontId="0" fillId="0" borderId="15" xfId="4" applyFont="1" applyFill="1" applyBorder="1" applyAlignment="1" applyProtection="1">
      <alignment horizontal="left" vertical="center" wrapText="1"/>
      <protection locked="0"/>
    </xf>
    <xf numFmtId="49" fontId="0" fillId="0" borderId="2" xfId="1" applyNumberFormat="1" applyFont="1" applyFill="1" applyBorder="1" applyAlignment="1" applyProtection="1">
      <alignment vertical="top" wrapText="1"/>
    </xf>
    <xf numFmtId="49" fontId="0" fillId="0" borderId="15" xfId="1" applyNumberFormat="1" applyFont="1" applyFill="1" applyBorder="1" applyAlignment="1" applyProtection="1">
      <alignment vertical="top" wrapText="1"/>
    </xf>
    <xf numFmtId="4" fontId="8" fillId="3" borderId="4" xfId="0" applyNumberFormat="1" applyFont="1" applyFill="1" applyBorder="1" applyAlignment="1">
      <alignment horizontal="center" vertical="top" wrapText="1"/>
    </xf>
    <xf numFmtId="4" fontId="8" fillId="3" borderId="7" xfId="0" applyNumberFormat="1" applyFont="1" applyFill="1" applyBorder="1" applyAlignment="1">
      <alignment horizontal="center" vertical="top" wrapText="1"/>
    </xf>
    <xf numFmtId="4" fontId="8" fillId="3" borderId="9" xfId="0" applyNumberFormat="1" applyFont="1" applyFill="1" applyBorder="1" applyAlignment="1">
      <alignment horizontal="center" vertical="top" wrapText="1"/>
    </xf>
    <xf numFmtId="164" fontId="1" fillId="0" borderId="6" xfId="1" applyFill="1" applyBorder="1" applyAlignment="1" applyProtection="1">
      <alignment horizontal="center" vertical="top" wrapText="1"/>
    </xf>
    <xf numFmtId="0" fontId="0" fillId="0" borderId="13" xfId="4" applyFont="1" applyFill="1" applyBorder="1" applyAlignment="1" applyProtection="1">
      <alignment horizontal="left" vertical="top" wrapText="1"/>
      <protection locked="0"/>
    </xf>
    <xf numFmtId="0" fontId="0" fillId="0" borderId="6" xfId="4" applyFont="1" applyFill="1" applyBorder="1" applyAlignment="1" applyProtection="1">
      <alignment horizontal="left" vertical="top" wrapText="1"/>
      <protection locked="0"/>
    </xf>
    <xf numFmtId="0" fontId="0" fillId="0" borderId="15" xfId="4" applyFont="1" applyFill="1" applyBorder="1" applyAlignment="1" applyProtection="1">
      <alignment horizontal="left" vertical="top" wrapText="1"/>
      <protection locked="0"/>
    </xf>
    <xf numFmtId="164" fontId="1" fillId="0" borderId="12" xfId="1" applyFill="1" applyBorder="1" applyAlignment="1" applyProtection="1">
      <alignment horizontal="center" vertical="top" wrapText="1"/>
    </xf>
    <xf numFmtId="164" fontId="0" fillId="0" borderId="12" xfId="1" applyFont="1" applyFill="1" applyBorder="1" applyAlignment="1" applyProtection="1">
      <alignment horizontal="center" vertical="top" wrapText="1"/>
    </xf>
    <xf numFmtId="164" fontId="0" fillId="0" borderId="2" xfId="1" applyFont="1" applyFill="1" applyBorder="1" applyAlignment="1" applyProtection="1">
      <alignment horizontal="center" vertical="top" wrapText="1"/>
    </xf>
    <xf numFmtId="49" fontId="0" fillId="0" borderId="12" xfId="1" applyNumberFormat="1" applyFont="1" applyFill="1" applyBorder="1" applyAlignment="1" applyProtection="1">
      <alignment horizontal="center" vertical="top" wrapText="1"/>
    </xf>
    <xf numFmtId="49" fontId="1" fillId="0" borderId="12" xfId="1" applyNumberFormat="1" applyFill="1" applyBorder="1" applyAlignment="1" applyProtection="1">
      <alignment horizontal="center" vertical="top" wrapText="1"/>
    </xf>
    <xf numFmtId="0" fontId="9" fillId="0" borderId="0" xfId="0" applyFont="1" applyFill="1" applyBorder="1" applyAlignment="1" applyProtection="1">
      <alignment horizontal="center"/>
    </xf>
    <xf numFmtId="0" fontId="10" fillId="0" borderId="0" xfId="0" applyFont="1" applyFill="1" applyBorder="1" applyAlignment="1" applyProtection="1">
      <alignment horizontal="center"/>
    </xf>
    <xf numFmtId="4" fontId="9" fillId="0" borderId="11" xfId="0" applyNumberFormat="1" applyFont="1" applyFill="1" applyBorder="1" applyAlignment="1" applyProtection="1">
      <alignment horizontal="left" vertical="top"/>
    </xf>
    <xf numFmtId="4" fontId="9" fillId="0" borderId="11" xfId="0" applyNumberFormat="1" applyFont="1" applyFill="1" applyBorder="1" applyAlignment="1" applyProtection="1">
      <alignment horizontal="left" vertical="top" wrapText="1"/>
      <protection locked="0"/>
    </xf>
    <xf numFmtId="0" fontId="11" fillId="0" borderId="12" xfId="3" applyFont="1" applyFill="1" applyBorder="1" applyAlignment="1" applyProtection="1">
      <alignment horizontal="left" vertical="top"/>
    </xf>
    <xf numFmtId="0" fontId="11" fillId="0" borderId="12" xfId="3" applyFont="1" applyFill="1" applyBorder="1" applyAlignment="1" applyProtection="1">
      <alignment horizontal="left" vertical="top" wrapText="1"/>
      <protection locked="0"/>
    </xf>
    <xf numFmtId="0" fontId="11" fillId="0" borderId="12" xfId="3" applyFont="1" applyFill="1" applyBorder="1" applyAlignment="1" applyProtection="1">
      <alignment horizontal="center" vertical="top" wrapText="1"/>
      <protection locked="0"/>
    </xf>
    <xf numFmtId="0" fontId="11" fillId="0" borderId="12" xfId="3" applyFont="1" applyFill="1" applyBorder="1" applyAlignment="1" applyProtection="1">
      <alignment horizontal="justify" wrapText="1"/>
      <protection locked="0"/>
    </xf>
    <xf numFmtId="164" fontId="11" fillId="0" borderId="12" xfId="1" applyFont="1" applyFill="1" applyBorder="1" applyAlignment="1" applyProtection="1">
      <alignment horizontal="justify" vertical="top" wrapText="1"/>
      <protection locked="0"/>
    </xf>
    <xf numFmtId="164" fontId="11" fillId="0" borderId="12" xfId="1" applyFont="1" applyFill="1" applyBorder="1" applyAlignment="1" applyProtection="1">
      <alignment vertical="top" wrapText="1"/>
    </xf>
    <xf numFmtId="0" fontId="11" fillId="0" borderId="13" xfId="0" applyFont="1" applyFill="1" applyBorder="1" applyAlignment="1" applyProtection="1">
      <alignment horizontal="left" vertical="top"/>
    </xf>
    <xf numFmtId="0" fontId="11" fillId="0" borderId="13" xfId="3" applyFont="1" applyFill="1" applyBorder="1" applyAlignment="1" applyProtection="1">
      <alignment horizontal="left" vertical="top" wrapText="1"/>
      <protection locked="0"/>
    </xf>
    <xf numFmtId="0" fontId="11" fillId="0" borderId="13" xfId="3" applyFont="1" applyFill="1" applyBorder="1" applyAlignment="1" applyProtection="1">
      <alignment horizontal="center" vertical="top" wrapText="1"/>
      <protection locked="0"/>
    </xf>
    <xf numFmtId="0" fontId="11" fillId="0" borderId="13" xfId="3" applyFont="1" applyFill="1" applyBorder="1" applyAlignment="1" applyProtection="1">
      <alignment horizontal="justify" vertical="top" wrapText="1"/>
      <protection locked="0"/>
    </xf>
    <xf numFmtId="164" fontId="11" fillId="0" borderId="13" xfId="1" applyFont="1" applyFill="1" applyBorder="1" applyAlignment="1" applyProtection="1">
      <alignment horizontal="justify" vertical="top" wrapText="1"/>
      <protection locked="0"/>
    </xf>
    <xf numFmtId="164" fontId="11" fillId="0" borderId="13" xfId="1" applyFont="1" applyFill="1" applyBorder="1" applyAlignment="1" applyProtection="1">
      <alignment vertical="top" wrapText="1"/>
    </xf>
    <xf numFmtId="0" fontId="9" fillId="0" borderId="15" xfId="0" applyFont="1" applyFill="1" applyBorder="1" applyAlignment="1" applyProtection="1">
      <alignment horizontal="left" vertical="top"/>
    </xf>
    <xf numFmtId="0" fontId="11" fillId="0" borderId="15" xfId="3" applyFont="1" applyFill="1" applyBorder="1" applyAlignment="1" applyProtection="1">
      <alignment horizontal="left" vertical="top" wrapText="1"/>
      <protection locked="0"/>
    </xf>
    <xf numFmtId="0" fontId="11" fillId="0" borderId="15" xfId="3" applyFont="1" applyFill="1" applyBorder="1" applyAlignment="1" applyProtection="1">
      <alignment horizontal="center" vertical="top" wrapText="1"/>
      <protection locked="0"/>
    </xf>
    <xf numFmtId="0" fontId="11" fillId="0" borderId="15" xfId="3" applyFont="1" applyFill="1" applyBorder="1" applyAlignment="1" applyProtection="1">
      <alignment horizontal="justify" vertical="top" wrapText="1"/>
      <protection locked="0"/>
    </xf>
    <xf numFmtId="164" fontId="11" fillId="0" borderId="15" xfId="1" applyFont="1" applyFill="1" applyBorder="1" applyAlignment="1" applyProtection="1">
      <alignment horizontal="justify" vertical="top" wrapText="1"/>
      <protection locked="0"/>
    </xf>
    <xf numFmtId="164" fontId="11" fillId="0" borderId="15" xfId="1" applyFont="1" applyFill="1" applyBorder="1" applyAlignment="1" applyProtection="1">
      <alignment vertical="top" wrapText="1"/>
    </xf>
    <xf numFmtId="0" fontId="11" fillId="0" borderId="16" xfId="4" applyFont="1" applyFill="1" applyBorder="1" applyAlignment="1" applyProtection="1">
      <alignment horizontal="justify" vertical="top" wrapText="1"/>
      <protection locked="0"/>
    </xf>
    <xf numFmtId="164" fontId="11" fillId="0" borderId="13" xfId="1" applyFont="1" applyFill="1" applyBorder="1" applyAlignment="1" applyProtection="1">
      <alignment horizontal="center" vertical="top" wrapText="1"/>
    </xf>
    <xf numFmtId="0" fontId="11" fillId="0" borderId="15" xfId="0" applyFont="1" applyFill="1" applyBorder="1" applyAlignment="1" applyProtection="1">
      <alignment horizontal="left" vertical="top"/>
    </xf>
    <xf numFmtId="164" fontId="11" fillId="0" borderId="15" xfId="1" applyFont="1" applyFill="1" applyBorder="1" applyAlignment="1" applyProtection="1">
      <alignment horizontal="center" vertical="top" wrapText="1"/>
    </xf>
    <xf numFmtId="0" fontId="11" fillId="0" borderId="12" xfId="0" applyFont="1" applyFill="1" applyBorder="1" applyAlignment="1" applyProtection="1">
      <alignment horizontal="left" vertical="top"/>
    </xf>
    <xf numFmtId="0" fontId="11" fillId="0" borderId="12" xfId="3" applyFont="1" applyFill="1" applyBorder="1" applyAlignment="1" applyProtection="1">
      <alignment horizontal="justify" vertical="top" wrapText="1"/>
      <protection locked="0"/>
    </xf>
    <xf numFmtId="164" fontId="11" fillId="0" borderId="12" xfId="1" applyFont="1" applyFill="1" applyBorder="1" applyAlignment="1" applyProtection="1">
      <alignment horizontal="center" vertical="top" wrapText="1"/>
    </xf>
    <xf numFmtId="0" fontId="11" fillId="0" borderId="18" xfId="4" applyFont="1" applyFill="1" applyBorder="1" applyAlignment="1" applyProtection="1">
      <alignment horizontal="justify" vertical="top" wrapText="1"/>
      <protection locked="0"/>
    </xf>
    <xf numFmtId="0" fontId="11" fillId="0" borderId="6" xfId="0" applyFont="1" applyFill="1" applyBorder="1" applyAlignment="1" applyProtection="1">
      <alignment horizontal="left" vertical="top"/>
    </xf>
    <xf numFmtId="0" fontId="11" fillId="0" borderId="6" xfId="3" applyFont="1" applyFill="1" applyBorder="1" applyAlignment="1" applyProtection="1">
      <alignment horizontal="left" vertical="top" wrapText="1"/>
      <protection locked="0"/>
    </xf>
    <xf numFmtId="0" fontId="11" fillId="0" borderId="6" xfId="3" applyFont="1" applyFill="1" applyBorder="1" applyAlignment="1" applyProtection="1">
      <alignment horizontal="center" vertical="top" wrapText="1"/>
      <protection locked="0"/>
    </xf>
    <xf numFmtId="0" fontId="11" fillId="0" borderId="6" xfId="3" applyFont="1" applyFill="1" applyBorder="1" applyAlignment="1" applyProtection="1">
      <alignment horizontal="justify" vertical="top" wrapText="1"/>
      <protection locked="0"/>
    </xf>
    <xf numFmtId="164" fontId="11" fillId="0" borderId="6" xfId="1" applyFont="1" applyFill="1" applyBorder="1" applyAlignment="1" applyProtection="1">
      <alignment horizontal="justify" vertical="center" wrapText="1"/>
      <protection locked="0"/>
    </xf>
    <xf numFmtId="164" fontId="11" fillId="0" borderId="6" xfId="1" applyFont="1" applyFill="1" applyBorder="1" applyAlignment="1" applyProtection="1">
      <alignment vertical="top" wrapText="1"/>
    </xf>
    <xf numFmtId="0" fontId="11" fillId="0" borderId="13" xfId="3" applyFont="1" applyFill="1" applyBorder="1" applyAlignment="1" applyProtection="1">
      <alignment horizontal="left" vertical="top"/>
      <protection locked="0"/>
    </xf>
    <xf numFmtId="0" fontId="11" fillId="0" borderId="13" xfId="3" applyFont="1" applyFill="1" applyBorder="1" applyAlignment="1" applyProtection="1">
      <alignment horizontal="center" vertical="top"/>
      <protection locked="0"/>
    </xf>
    <xf numFmtId="0" fontId="11" fillId="0" borderId="13" xfId="3" applyFont="1" applyFill="1" applyBorder="1" applyAlignment="1" applyProtection="1">
      <alignment horizontal="left" vertical="top" wrapText="1"/>
      <protection locked="0"/>
    </xf>
    <xf numFmtId="164" fontId="11" fillId="0" borderId="12" xfId="1" applyFont="1" applyFill="1" applyBorder="1" applyAlignment="1" applyProtection="1">
      <alignment vertical="top" wrapText="1"/>
      <protection locked="0"/>
    </xf>
    <xf numFmtId="164" fontId="11" fillId="0" borderId="13" xfId="1" applyFont="1" applyFill="1" applyBorder="1" applyAlignment="1" applyProtection="1">
      <alignment horizontal="center" vertical="top" wrapText="1"/>
    </xf>
    <xf numFmtId="0" fontId="11" fillId="0" borderId="15" xfId="3" applyFont="1" applyFill="1" applyBorder="1" applyAlignment="1" applyProtection="1">
      <alignment horizontal="center" vertical="top"/>
      <protection locked="0"/>
    </xf>
    <xf numFmtId="0" fontId="11" fillId="0" borderId="15" xfId="3" applyFont="1" applyFill="1" applyBorder="1" applyAlignment="1" applyProtection="1">
      <alignment horizontal="left" vertical="top" wrapText="1"/>
      <protection locked="0"/>
    </xf>
    <xf numFmtId="164" fontId="11" fillId="0" borderId="15" xfId="1" applyFont="1" applyFill="1" applyBorder="1" applyAlignment="1" applyProtection="1">
      <alignment horizontal="center" vertical="top" wrapText="1"/>
    </xf>
    <xf numFmtId="0" fontId="11" fillId="0" borderId="6" xfId="3" applyFont="1" applyFill="1" applyBorder="1" applyAlignment="1" applyProtection="1">
      <alignment horizontal="center" vertical="top"/>
      <protection locked="0"/>
    </xf>
    <xf numFmtId="0" fontId="11" fillId="0" borderId="6" xfId="3" applyFont="1" applyFill="1" applyBorder="1" applyAlignment="1" applyProtection="1">
      <alignment horizontal="left" vertical="top" wrapText="1"/>
      <protection locked="0"/>
    </xf>
    <xf numFmtId="164" fontId="11" fillId="0" borderId="6" xfId="1" applyFont="1" applyFill="1" applyBorder="1" applyAlignment="1" applyProtection="1">
      <alignment horizontal="center" vertical="top" wrapText="1"/>
    </xf>
    <xf numFmtId="0" fontId="11" fillId="0" borderId="15" xfId="3" applyFont="1" applyFill="1" applyBorder="1" applyAlignment="1" applyProtection="1">
      <alignment horizontal="center" vertical="top"/>
      <protection locked="0"/>
    </xf>
    <xf numFmtId="0" fontId="11" fillId="0" borderId="2" xfId="3" applyFont="1" applyFill="1" applyBorder="1" applyAlignment="1" applyProtection="1">
      <alignment horizontal="left" vertical="top"/>
      <protection locked="0"/>
    </xf>
    <xf numFmtId="0" fontId="11" fillId="0" borderId="2" xfId="3" applyFont="1" applyFill="1" applyBorder="1" applyAlignment="1" applyProtection="1">
      <alignment horizontal="left" vertical="top" wrapText="1"/>
      <protection locked="0"/>
    </xf>
    <xf numFmtId="0" fontId="11" fillId="0" borderId="15" xfId="3" applyFont="1" applyFill="1" applyBorder="1" applyAlignment="1" applyProtection="1">
      <alignment horizontal="left" vertical="top"/>
      <protection locked="0"/>
    </xf>
    <xf numFmtId="0" fontId="11" fillId="0" borderId="15" xfId="3" applyFont="1" applyFill="1" applyBorder="1" applyAlignment="1" applyProtection="1">
      <alignment horizontal="left" vertical="top"/>
      <protection locked="0"/>
    </xf>
    <xf numFmtId="164" fontId="11" fillId="0" borderId="15" xfId="1" applyFont="1" applyFill="1" applyBorder="1" applyAlignment="1" applyProtection="1">
      <alignment vertical="top" wrapText="1"/>
      <protection locked="0"/>
    </xf>
    <xf numFmtId="0" fontId="11" fillId="0" borderId="6" xfId="3" applyFont="1" applyFill="1" applyBorder="1" applyAlignment="1" applyProtection="1">
      <alignment horizontal="left" vertical="top"/>
      <protection locked="0"/>
    </xf>
    <xf numFmtId="164" fontId="11" fillId="0" borderId="13" xfId="1" applyFont="1" applyFill="1" applyBorder="1" applyAlignment="1" applyProtection="1">
      <alignment vertical="top" wrapText="1"/>
      <protection locked="0"/>
    </xf>
    <xf numFmtId="164" fontId="11" fillId="0" borderId="6" xfId="1" applyFont="1" applyFill="1" applyBorder="1" applyAlignment="1" applyProtection="1">
      <alignment horizontal="justify" vertical="top" wrapText="1"/>
      <protection locked="0"/>
    </xf>
    <xf numFmtId="0" fontId="11" fillId="0" borderId="13" xfId="0"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0" borderId="15" xfId="0" applyFont="1" applyFill="1" applyBorder="1" applyAlignment="1" applyProtection="1">
      <alignment horizontal="left" vertical="top"/>
    </xf>
    <xf numFmtId="0" fontId="11" fillId="0" borderId="15" xfId="0" applyFont="1" applyFill="1" applyBorder="1" applyAlignment="1" applyProtection="1">
      <alignment horizontal="center" vertical="top"/>
    </xf>
    <xf numFmtId="0" fontId="11" fillId="0" borderId="13" xfId="0" applyFont="1" applyFill="1" applyBorder="1" applyAlignment="1" applyProtection="1">
      <alignment vertical="top"/>
    </xf>
    <xf numFmtId="0" fontId="11" fillId="0" borderId="6" xfId="0" applyFont="1" applyFill="1" applyBorder="1" applyAlignment="1" applyProtection="1">
      <alignment vertical="top"/>
    </xf>
    <xf numFmtId="0" fontId="11" fillId="0" borderId="15" xfId="0" applyFont="1" applyFill="1" applyBorder="1" applyAlignment="1" applyProtection="1">
      <alignment vertical="top"/>
    </xf>
    <xf numFmtId="4" fontId="11" fillId="0" borderId="12" xfId="1" applyNumberFormat="1" applyFont="1" applyFill="1" applyBorder="1" applyAlignment="1" applyProtection="1">
      <alignment vertical="center" wrapText="1"/>
      <protection locked="0"/>
    </xf>
    <xf numFmtId="0" fontId="11" fillId="0" borderId="13" xfId="0" applyFont="1" applyFill="1" applyBorder="1" applyAlignment="1" applyProtection="1">
      <alignment horizontal="center" vertical="top"/>
    </xf>
    <xf numFmtId="0" fontId="11" fillId="0" borderId="12" xfId="4" applyFont="1" applyFill="1" applyBorder="1" applyAlignment="1" applyProtection="1">
      <alignment horizontal="center" vertical="top" wrapText="1"/>
      <protection locked="0"/>
    </xf>
    <xf numFmtId="0" fontId="11" fillId="0" borderId="12" xfId="4" applyFont="1" applyFill="1" applyBorder="1" applyAlignment="1" applyProtection="1">
      <alignment horizontal="justify" vertical="top" wrapText="1"/>
      <protection locked="0"/>
    </xf>
    <xf numFmtId="0" fontId="11" fillId="6" borderId="15" xfId="3" applyFont="1" applyFill="1" applyBorder="1" applyAlignment="1" applyProtection="1">
      <alignment horizontal="justify" vertical="top" wrapText="1"/>
      <protection locked="0"/>
    </xf>
    <xf numFmtId="0" fontId="11" fillId="0" borderId="19" xfId="4" applyFont="1" applyFill="1" applyBorder="1" applyAlignment="1" applyProtection="1">
      <alignment horizontal="left" vertical="center"/>
      <protection locked="0"/>
    </xf>
    <xf numFmtId="0" fontId="11" fillId="0" borderId="20" xfId="4"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top"/>
    </xf>
    <xf numFmtId="0" fontId="11" fillId="0" borderId="21" xfId="3" applyFont="1" applyFill="1" applyBorder="1" applyAlignment="1" applyProtection="1">
      <alignment horizontal="left" vertical="top" wrapText="1"/>
      <protection locked="0"/>
    </xf>
    <xf numFmtId="0" fontId="11" fillId="0" borderId="21" xfId="3" applyFont="1" applyFill="1" applyBorder="1" applyAlignment="1" applyProtection="1">
      <alignment horizontal="center" vertical="top" wrapText="1"/>
      <protection locked="0"/>
    </xf>
    <xf numFmtId="0" fontId="11" fillId="0" borderId="21" xfId="3" applyFont="1" applyFill="1" applyBorder="1" applyAlignment="1" applyProtection="1">
      <alignment horizontal="justify" vertical="top" wrapText="1"/>
      <protection locked="0"/>
    </xf>
    <xf numFmtId="164" fontId="11" fillId="0" borderId="21" xfId="1" applyFont="1" applyFill="1" applyBorder="1" applyAlignment="1" applyProtection="1">
      <alignment horizontal="justify" vertical="center" wrapText="1"/>
      <protection locked="0"/>
    </xf>
    <xf numFmtId="164" fontId="11" fillId="0" borderId="21" xfId="1" applyFont="1" applyFill="1" applyBorder="1" applyAlignment="1" applyProtection="1">
      <alignment vertical="top" wrapText="1"/>
    </xf>
    <xf numFmtId="0" fontId="9" fillId="0" borderId="0" xfId="0" applyFont="1" applyFill="1" applyBorder="1" applyAlignment="1" applyProtection="1">
      <alignment horizontal="center"/>
      <protection locked="0"/>
    </xf>
    <xf numFmtId="0" fontId="9" fillId="0" borderId="2" xfId="3" applyFont="1" applyFill="1" applyBorder="1" applyAlignment="1" applyProtection="1">
      <alignment horizontal="center" vertical="center" wrapText="1"/>
      <protection locked="0"/>
    </xf>
    <xf numFmtId="0" fontId="9" fillId="0" borderId="22" xfId="3" applyFont="1" applyFill="1" applyBorder="1" applyAlignment="1" applyProtection="1">
      <alignment horizontal="center" vertical="center" wrapText="1"/>
      <protection locked="0"/>
    </xf>
    <xf numFmtId="0" fontId="9" fillId="0" borderId="3" xfId="3" applyFont="1" applyFill="1" applyBorder="1" applyAlignment="1" applyProtection="1">
      <alignment horizontal="center" vertical="center" wrapText="1"/>
      <protection locked="0"/>
    </xf>
    <xf numFmtId="0" fontId="9" fillId="0" borderId="26" xfId="3" applyFont="1" applyFill="1" applyBorder="1" applyAlignment="1" applyProtection="1">
      <alignment horizontal="center" vertical="center" wrapText="1"/>
      <protection locked="0"/>
    </xf>
    <xf numFmtId="164" fontId="9" fillId="0" borderId="27" xfId="1" applyFont="1" applyFill="1" applyBorder="1" applyAlignment="1" applyProtection="1">
      <alignment horizontal="center" wrapText="1"/>
      <protection locked="0"/>
    </xf>
    <xf numFmtId="164" fontId="9" fillId="0" borderId="28" xfId="1" applyFont="1" applyFill="1" applyBorder="1" applyAlignment="1" applyProtection="1">
      <alignment horizontal="center"/>
      <protection locked="0"/>
    </xf>
    <xf numFmtId="164" fontId="9" fillId="0" borderId="26" xfId="1" applyFont="1" applyFill="1" applyBorder="1" applyAlignment="1" applyProtection="1">
      <alignment horizontal="center" wrapText="1"/>
      <protection locked="0"/>
    </xf>
    <xf numFmtId="164" fontId="9" fillId="0" borderId="29" xfId="1" applyFont="1" applyFill="1" applyBorder="1" applyAlignment="1" applyProtection="1">
      <alignment horizontal="center"/>
      <protection locked="0"/>
    </xf>
    <xf numFmtId="0" fontId="9" fillId="0" borderId="6" xfId="3" applyFont="1" applyFill="1" applyBorder="1" applyAlignment="1" applyProtection="1">
      <alignment horizontal="center" vertical="center" wrapText="1"/>
      <protection locked="0"/>
    </xf>
    <xf numFmtId="0" fontId="9" fillId="0" borderId="22" xfId="3" applyFont="1" applyFill="1" applyBorder="1" applyAlignment="1" applyProtection="1">
      <alignment horizontal="center" vertical="center" wrapText="1"/>
      <protection locked="0"/>
    </xf>
    <xf numFmtId="164" fontId="9" fillId="0" borderId="30" xfId="1" applyFont="1" applyFill="1" applyBorder="1" applyAlignment="1" applyProtection="1">
      <alignment horizontal="center" wrapText="1"/>
      <protection locked="0"/>
    </xf>
    <xf numFmtId="9" fontId="9" fillId="0" borderId="30" xfId="2" applyNumberFormat="1" applyFont="1" applyFill="1" applyBorder="1" applyAlignment="1" applyProtection="1">
      <alignment horizontal="center"/>
      <protection locked="0"/>
    </xf>
    <xf numFmtId="0" fontId="9" fillId="0" borderId="6" xfId="3" applyFont="1" applyFill="1" applyBorder="1" applyAlignment="1" applyProtection="1">
      <alignment horizontal="center" vertical="center"/>
      <protection locked="0"/>
    </xf>
    <xf numFmtId="0" fontId="11" fillId="0" borderId="32" xfId="3" applyFont="1" applyFill="1" applyBorder="1" applyAlignment="1" applyProtection="1">
      <alignment vertical="center"/>
      <protection locked="0"/>
    </xf>
    <xf numFmtId="0" fontId="11" fillId="0" borderId="33" xfId="3" applyFont="1" applyFill="1" applyBorder="1" applyAlignment="1" applyProtection="1">
      <alignment vertical="center" wrapText="1"/>
      <protection locked="0"/>
    </xf>
    <xf numFmtId="164" fontId="11" fillId="0" borderId="28" xfId="1" applyFont="1" applyFill="1" applyBorder="1" applyAlignment="1" applyProtection="1"/>
    <xf numFmtId="164" fontId="11" fillId="0" borderId="28" xfId="1" applyFont="1" applyFill="1" applyBorder="1" applyAlignment="1" applyProtection="1">
      <protection locked="0"/>
    </xf>
    <xf numFmtId="0" fontId="11" fillId="0" borderId="34" xfId="0" applyFont="1" applyFill="1" applyBorder="1" applyAlignment="1" applyProtection="1">
      <alignment horizontal="left" vertical="center"/>
      <protection locked="0"/>
    </xf>
    <xf numFmtId="0" fontId="11" fillId="0" borderId="35" xfId="3" applyFont="1" applyFill="1" applyBorder="1" applyAlignment="1" applyProtection="1">
      <alignment horizontal="left" vertical="center" wrapText="1"/>
      <protection locked="0"/>
    </xf>
    <xf numFmtId="164" fontId="11" fillId="0" borderId="36" xfId="1" applyFont="1" applyFill="1" applyBorder="1" applyAlignment="1" applyProtection="1"/>
    <xf numFmtId="164" fontId="11" fillId="0" borderId="36" xfId="1" applyFont="1" applyFill="1" applyBorder="1" applyAlignment="1" applyProtection="1">
      <protection locked="0"/>
    </xf>
    <xf numFmtId="0" fontId="9" fillId="0" borderId="34" xfId="0" applyFont="1" applyFill="1" applyBorder="1" applyAlignment="1" applyProtection="1">
      <alignment horizontal="left" vertical="center"/>
      <protection locked="0"/>
    </xf>
    <xf numFmtId="164" fontId="11" fillId="4" borderId="36" xfId="1" applyFont="1" applyFill="1" applyBorder="1" applyAlignment="1" applyProtection="1"/>
    <xf numFmtId="0" fontId="11" fillId="0" borderId="34" xfId="3" applyFont="1" applyFill="1" applyBorder="1" applyAlignment="1" applyProtection="1">
      <alignment vertical="center"/>
      <protection locked="0"/>
    </xf>
    <xf numFmtId="0" fontId="11" fillId="0" borderId="35" xfId="3" applyFont="1" applyFill="1" applyBorder="1" applyAlignment="1" applyProtection="1">
      <alignment vertical="center" wrapText="1"/>
      <protection locked="0"/>
    </xf>
    <xf numFmtId="0" fontId="11" fillId="0" borderId="34" xfId="3" applyFont="1" applyFill="1" applyBorder="1" applyAlignment="1" applyProtection="1">
      <alignment horizontal="left" vertical="center"/>
      <protection locked="0"/>
    </xf>
    <xf numFmtId="0" fontId="9" fillId="5" borderId="34" xfId="0" applyFont="1" applyFill="1" applyBorder="1" applyAlignment="1" applyProtection="1">
      <alignment horizontal="left" vertical="center"/>
      <protection locked="0"/>
    </xf>
    <xf numFmtId="0" fontId="9" fillId="5" borderId="35" xfId="3" applyFont="1" applyFill="1" applyBorder="1" applyAlignment="1" applyProtection="1">
      <alignment horizontal="left" vertical="center" wrapText="1"/>
      <protection locked="0"/>
    </xf>
    <xf numFmtId="164" fontId="11" fillId="5" borderId="36" xfId="1" applyFont="1" applyFill="1" applyBorder="1" applyAlignment="1" applyProtection="1"/>
    <xf numFmtId="164" fontId="9" fillId="5" borderId="36" xfId="1" applyFont="1" applyFill="1" applyBorder="1" applyAlignment="1" applyProtection="1"/>
    <xf numFmtId="0" fontId="9" fillId="0" borderId="35" xfId="3" applyFont="1" applyFill="1" applyBorder="1" applyAlignment="1" applyProtection="1">
      <alignment horizontal="left" vertical="center" wrapText="1"/>
      <protection locked="0"/>
    </xf>
    <xf numFmtId="0" fontId="11" fillId="0" borderId="37" xfId="3" applyFont="1" applyFill="1" applyBorder="1" applyAlignment="1" applyProtection="1">
      <alignment vertical="center"/>
      <protection locked="0"/>
    </xf>
    <xf numFmtId="0" fontId="11" fillId="0" borderId="38" xfId="3" applyFont="1" applyFill="1" applyBorder="1" applyAlignment="1" applyProtection="1">
      <alignment vertical="center" wrapText="1"/>
      <protection locked="0"/>
    </xf>
    <xf numFmtId="164" fontId="11" fillId="0" borderId="39" xfId="1" applyFont="1" applyFill="1" applyBorder="1" applyAlignment="1" applyProtection="1">
      <protection locked="0"/>
    </xf>
    <xf numFmtId="0" fontId="11" fillId="2" borderId="0" xfId="0" applyFont="1" applyFill="1"/>
    <xf numFmtId="9" fontId="11" fillId="2" borderId="0" xfId="2" applyFont="1" applyFill="1" applyAlignment="1">
      <alignment horizontal="center"/>
    </xf>
    <xf numFmtId="0" fontId="9" fillId="2" borderId="0" xfId="0" applyFont="1" applyFill="1" applyBorder="1" applyAlignment="1">
      <alignment horizontal="center"/>
    </xf>
    <xf numFmtId="0" fontId="11" fillId="2" borderId="0" xfId="0" applyFont="1" applyFill="1" applyBorder="1" applyAlignment="1">
      <alignment horizontal="center"/>
    </xf>
    <xf numFmtId="0" fontId="11" fillId="2" borderId="0" xfId="0" applyFont="1" applyFill="1" applyBorder="1"/>
    <xf numFmtId="0" fontId="11" fillId="2" borderId="0" xfId="0" applyFont="1" applyFill="1" applyBorder="1" applyAlignment="1">
      <alignment wrapText="1"/>
    </xf>
    <xf numFmtId="0" fontId="9" fillId="2" borderId="0" xfId="0" applyFont="1" applyFill="1" applyBorder="1" applyAlignment="1">
      <alignment horizontal="center"/>
    </xf>
    <xf numFmtId="0" fontId="9" fillId="2" borderId="0" xfId="0" applyFont="1" applyFill="1" applyBorder="1" applyAlignment="1">
      <alignment wrapText="1"/>
    </xf>
    <xf numFmtId="9" fontId="9" fillId="2" borderId="0" xfId="2" applyFont="1" applyFill="1" applyBorder="1" applyAlignment="1">
      <alignment horizontal="center"/>
    </xf>
    <xf numFmtId="4" fontId="11" fillId="2" borderId="0" xfId="0" applyNumberFormat="1" applyFont="1" applyFill="1" applyBorder="1"/>
    <xf numFmtId="0" fontId="11" fillId="2" borderId="0" xfId="0" applyFont="1" applyFill="1" applyAlignment="1">
      <alignment horizontal="center"/>
    </xf>
    <xf numFmtId="49" fontId="11" fillId="2" borderId="0" xfId="0" applyNumberFormat="1" applyFont="1" applyFill="1" applyBorder="1" applyAlignment="1">
      <alignment horizontal="center"/>
    </xf>
    <xf numFmtId="0" fontId="10" fillId="2" borderId="0" xfId="0" applyFont="1" applyFill="1" applyBorder="1" applyAlignment="1">
      <alignment wrapText="1"/>
    </xf>
    <xf numFmtId="4" fontId="10" fillId="2" borderId="0" xfId="0" applyNumberFormat="1" applyFont="1" applyFill="1" applyBorder="1"/>
    <xf numFmtId="4" fontId="9" fillId="2" borderId="0" xfId="0" applyNumberFormat="1" applyFont="1" applyFill="1" applyBorder="1"/>
    <xf numFmtId="0" fontId="12" fillId="2" borderId="0" xfId="0" applyFont="1" applyFill="1" applyBorder="1" applyAlignment="1">
      <alignment wrapText="1"/>
    </xf>
    <xf numFmtId="167" fontId="11" fillId="2" borderId="0" xfId="2" applyNumberFormat="1" applyFont="1" applyFill="1" applyAlignment="1">
      <alignment horizontal="center"/>
    </xf>
    <xf numFmtId="0" fontId="11" fillId="2" borderId="0" xfId="0" applyFont="1" applyFill="1" applyBorder="1" applyAlignment="1">
      <alignment horizontal="center" wrapText="1"/>
    </xf>
    <xf numFmtId="0" fontId="11" fillId="2" borderId="0" xfId="0" applyFont="1" applyFill="1" applyBorder="1" applyAlignment="1">
      <alignment horizontal="left" wrapText="1"/>
    </xf>
    <xf numFmtId="10" fontId="11" fillId="2" borderId="0" xfId="2" applyNumberFormat="1" applyFont="1" applyFill="1" applyAlignment="1">
      <alignment horizontal="center"/>
    </xf>
    <xf numFmtId="0" fontId="12" fillId="2" borderId="0" xfId="0" applyFont="1" applyFill="1" applyBorder="1" applyAlignment="1">
      <alignment horizontal="left" wrapText="1"/>
    </xf>
    <xf numFmtId="49" fontId="11" fillId="6" borderId="0" xfId="0" applyNumberFormat="1" applyFont="1" applyFill="1" applyBorder="1" applyAlignment="1">
      <alignment horizontal="center"/>
    </xf>
    <xf numFmtId="0" fontId="11" fillId="6" borderId="0" xfId="0" applyFont="1" applyFill="1" applyBorder="1" applyAlignment="1">
      <alignment horizontal="left" wrapText="1"/>
    </xf>
    <xf numFmtId="4" fontId="11" fillId="6" borderId="0" xfId="0" applyNumberFormat="1" applyFont="1" applyFill="1" applyBorder="1"/>
    <xf numFmtId="0" fontId="9" fillId="2" borderId="0" xfId="0" applyFont="1" applyFill="1" applyAlignment="1">
      <alignment horizontal="center"/>
    </xf>
    <xf numFmtId="49" fontId="9" fillId="2" borderId="0" xfId="0" applyNumberFormat="1" applyFont="1" applyFill="1" applyBorder="1" applyAlignment="1">
      <alignment horizontal="center"/>
    </xf>
    <xf numFmtId="0" fontId="9" fillId="2" borderId="0" xfId="0" applyFont="1" applyFill="1"/>
    <xf numFmtId="164" fontId="11" fillId="2" borderId="0" xfId="1" applyFont="1" applyFill="1"/>
    <xf numFmtId="49" fontId="11" fillId="2" borderId="0" xfId="0" applyNumberFormat="1" applyFont="1" applyFill="1" applyBorder="1"/>
    <xf numFmtId="166" fontId="11" fillId="2" borderId="0" xfId="0" applyNumberFormat="1" applyFont="1" applyFill="1"/>
    <xf numFmtId="4" fontId="9" fillId="2" borderId="1" xfId="0" applyNumberFormat="1" applyFont="1" applyFill="1" applyBorder="1"/>
    <xf numFmtId="0" fontId="9" fillId="8" borderId="12" xfId="0" applyFont="1" applyFill="1" applyBorder="1" applyAlignment="1" applyProtection="1">
      <alignment horizontal="left" vertical="top"/>
    </xf>
    <xf numFmtId="0" fontId="9" fillId="8" borderId="12" xfId="3" applyFont="1" applyFill="1" applyBorder="1" applyAlignment="1" applyProtection="1">
      <alignment horizontal="left" vertical="top" wrapText="1"/>
      <protection locked="0"/>
    </xf>
    <xf numFmtId="0" fontId="9" fillId="8" borderId="12" xfId="3" applyFont="1" applyFill="1" applyBorder="1" applyAlignment="1" applyProtection="1">
      <alignment horizontal="center" vertical="top" wrapText="1"/>
      <protection locked="0"/>
    </xf>
    <xf numFmtId="0" fontId="9" fillId="8" borderId="12" xfId="3" applyFont="1" applyFill="1" applyBorder="1" applyAlignment="1" applyProtection="1">
      <alignment horizontal="justify" vertical="top" wrapText="1"/>
      <protection locked="0"/>
    </xf>
    <xf numFmtId="164" fontId="11" fillId="8" borderId="12" xfId="1" applyFont="1" applyFill="1" applyBorder="1" applyAlignment="1" applyProtection="1">
      <alignment vertical="top" wrapText="1"/>
      <protection locked="0"/>
    </xf>
    <xf numFmtId="164" fontId="9" fillId="8" borderId="12" xfId="1" applyFont="1" applyFill="1" applyBorder="1" applyAlignment="1" applyProtection="1">
      <alignment vertical="top"/>
    </xf>
    <xf numFmtId="164" fontId="11" fillId="8" borderId="12" xfId="1" applyFont="1" applyFill="1" applyBorder="1" applyAlignment="1" applyProtection="1">
      <alignment vertical="center" wrapText="1"/>
      <protection locked="0"/>
    </xf>
    <xf numFmtId="0" fontId="2" fillId="5" borderId="25" xfId="4" applyFont="1" applyFill="1" applyBorder="1" applyAlignment="1" applyProtection="1">
      <alignment horizontal="justify" vertical="top" wrapText="1"/>
      <protection locked="0"/>
    </xf>
    <xf numFmtId="0" fontId="9" fillId="8" borderId="18" xfId="0" applyFont="1" applyFill="1" applyBorder="1" applyAlignment="1" applyProtection="1">
      <alignment horizontal="left" vertical="top"/>
    </xf>
    <xf numFmtId="0" fontId="9" fillId="8" borderId="18" xfId="3" applyFont="1" applyFill="1" applyBorder="1" applyAlignment="1" applyProtection="1">
      <alignment horizontal="left" vertical="top" wrapText="1"/>
      <protection locked="0"/>
    </xf>
    <xf numFmtId="0" fontId="9" fillId="8" borderId="18" xfId="3" applyFont="1" applyFill="1" applyBorder="1" applyAlignment="1" applyProtection="1">
      <alignment horizontal="center" vertical="top" wrapText="1"/>
      <protection locked="0"/>
    </xf>
    <xf numFmtId="0" fontId="9" fillId="8" borderId="18" xfId="3" applyFont="1" applyFill="1" applyBorder="1" applyAlignment="1" applyProtection="1">
      <alignment horizontal="justify" vertical="top" wrapText="1"/>
      <protection locked="0"/>
    </xf>
    <xf numFmtId="164" fontId="11" fillId="8" borderId="18" xfId="1" applyFont="1" applyFill="1" applyBorder="1" applyAlignment="1" applyProtection="1">
      <alignment vertical="top" wrapText="1"/>
      <protection locked="0"/>
    </xf>
    <xf numFmtId="164" fontId="9" fillId="8" borderId="18" xfId="1" applyFont="1" applyFill="1" applyBorder="1" applyAlignment="1" applyProtection="1">
      <alignment vertical="top"/>
    </xf>
    <xf numFmtId="164" fontId="2" fillId="5" borderId="25" xfId="1" applyFont="1" applyFill="1" applyBorder="1" applyAlignment="1" applyProtection="1">
      <alignment vertical="top"/>
    </xf>
    <xf numFmtId="0" fontId="11" fillId="0" borderId="6" xfId="3" applyFont="1" applyFill="1" applyBorder="1" applyAlignment="1" applyProtection="1">
      <alignment horizontal="center" vertical="top"/>
      <protection locked="0"/>
    </xf>
    <xf numFmtId="164" fontId="11" fillId="0" borderId="6" xfId="1" applyFont="1" applyFill="1" applyBorder="1" applyAlignment="1" applyProtection="1">
      <alignment horizontal="center" vertical="top" wrapText="1"/>
    </xf>
    <xf numFmtId="164" fontId="1" fillId="5" borderId="25" xfId="1" applyFill="1" applyBorder="1" applyAlignment="1" applyProtection="1">
      <alignment vertical="center" wrapText="1"/>
      <protection locked="0"/>
    </xf>
    <xf numFmtId="0" fontId="11" fillId="0" borderId="7" xfId="3" applyFont="1" applyFill="1" applyBorder="1" applyAlignment="1" applyProtection="1">
      <alignment horizontal="center" vertical="top" wrapText="1"/>
      <protection locked="0"/>
    </xf>
    <xf numFmtId="0" fontId="11" fillId="0" borderId="16" xfId="3" applyFont="1" applyFill="1" applyBorder="1" applyAlignment="1" applyProtection="1">
      <alignment horizontal="justify" vertical="top" wrapText="1"/>
      <protection locked="0"/>
    </xf>
    <xf numFmtId="164" fontId="11" fillId="0" borderId="8" xfId="1" applyFont="1" applyFill="1" applyBorder="1" applyAlignment="1" applyProtection="1">
      <alignment horizontal="justify" vertical="top" wrapText="1"/>
      <protection locked="0"/>
    </xf>
    <xf numFmtId="164" fontId="11" fillId="8" borderId="18" xfId="1" applyFont="1" applyFill="1" applyBorder="1" applyAlignment="1" applyProtection="1">
      <alignment vertical="center" wrapText="1"/>
      <protection locked="0"/>
    </xf>
    <xf numFmtId="164" fontId="9" fillId="8" borderId="18" xfId="1" applyFont="1" applyFill="1" applyBorder="1" applyAlignment="1" applyProtection="1">
      <alignment vertical="center" wrapText="1"/>
      <protection locked="0"/>
    </xf>
    <xf numFmtId="0" fontId="13" fillId="7" borderId="2" xfId="3" applyFont="1" applyFill="1" applyBorder="1" applyAlignment="1" applyProtection="1">
      <alignment horizontal="center" vertical="center" wrapText="1"/>
    </xf>
    <xf numFmtId="0" fontId="13" fillId="7" borderId="3" xfId="3" applyFont="1" applyFill="1" applyBorder="1" applyAlignment="1" applyProtection="1">
      <alignment horizontal="center" vertical="center" wrapText="1"/>
    </xf>
    <xf numFmtId="4" fontId="13" fillId="7" borderId="4" xfId="0" applyNumberFormat="1" applyFont="1" applyFill="1" applyBorder="1" applyAlignment="1">
      <alignment horizontal="center" vertical="center" wrapText="1"/>
    </xf>
    <xf numFmtId="4" fontId="13" fillId="7" borderId="5" xfId="0" applyNumberFormat="1" applyFont="1" applyFill="1" applyBorder="1" applyAlignment="1">
      <alignment horizontal="center" vertical="center" wrapText="1"/>
    </xf>
    <xf numFmtId="4" fontId="13" fillId="7" borderId="2" xfId="0" applyNumberFormat="1" applyFont="1" applyFill="1" applyBorder="1" applyAlignment="1">
      <alignment horizontal="center" vertical="top" wrapText="1"/>
    </xf>
    <xf numFmtId="164" fontId="13" fillId="7" borderId="2" xfId="1" applyFont="1" applyFill="1" applyBorder="1" applyAlignment="1" applyProtection="1">
      <alignment horizontal="center" vertical="top"/>
    </xf>
    <xf numFmtId="0" fontId="13" fillId="7" borderId="6" xfId="3" applyFont="1" applyFill="1" applyBorder="1" applyAlignment="1" applyProtection="1">
      <alignment horizontal="center" vertical="center" wrapText="1"/>
    </xf>
    <xf numFmtId="4" fontId="13" fillId="7" borderId="7" xfId="0" applyNumberFormat="1" applyFont="1" applyFill="1" applyBorder="1" applyAlignment="1">
      <alignment horizontal="center" vertical="center" wrapText="1"/>
    </xf>
    <xf numFmtId="4" fontId="13" fillId="7" borderId="8" xfId="0" applyNumberFormat="1" applyFont="1" applyFill="1" applyBorder="1" applyAlignment="1">
      <alignment horizontal="center" vertical="center" wrapText="1"/>
    </xf>
    <xf numFmtId="4" fontId="13" fillId="7" borderId="6" xfId="0" applyNumberFormat="1" applyFont="1" applyFill="1" applyBorder="1" applyAlignment="1">
      <alignment horizontal="center" vertical="top" wrapText="1"/>
    </xf>
    <xf numFmtId="164" fontId="13" fillId="7" borderId="6" xfId="1" applyFont="1" applyFill="1" applyBorder="1" applyAlignment="1" applyProtection="1">
      <alignment horizontal="center" vertical="top"/>
    </xf>
    <xf numFmtId="4" fontId="13" fillId="7" borderId="9" xfId="0" applyNumberFormat="1" applyFont="1" applyFill="1" applyBorder="1" applyAlignment="1">
      <alignment horizontal="center" vertical="center" wrapText="1"/>
    </xf>
    <xf numFmtId="4" fontId="13" fillId="7" borderId="10" xfId="0" applyNumberFormat="1" applyFont="1" applyFill="1" applyBorder="1" applyAlignment="1">
      <alignment horizontal="center" vertical="center" wrapText="1"/>
    </xf>
    <xf numFmtId="0" fontId="13" fillId="7" borderId="40" xfId="3" applyFont="1" applyFill="1" applyBorder="1" applyAlignment="1" applyProtection="1">
      <alignment horizontal="center" vertical="center" wrapText="1"/>
    </xf>
    <xf numFmtId="0" fontId="13" fillId="7" borderId="2" xfId="3" applyFont="1" applyFill="1" applyBorder="1" applyAlignment="1" applyProtection="1">
      <alignment horizontal="center" vertical="top" wrapText="1"/>
    </xf>
    <xf numFmtId="0" fontId="13" fillId="7" borderId="2" xfId="3" applyFont="1" applyFill="1" applyBorder="1" applyAlignment="1" applyProtection="1">
      <alignment horizontal="center" vertical="center" wrapText="1"/>
    </xf>
    <xf numFmtId="4" fontId="13" fillId="7" borderId="40" xfId="0" applyNumberFormat="1" applyFont="1" applyFill="1" applyBorder="1" applyAlignment="1">
      <alignment horizontal="center" vertical="top" wrapText="1"/>
    </xf>
    <xf numFmtId="164" fontId="13" fillId="7" borderId="40" xfId="1" applyFont="1" applyFill="1" applyBorder="1" applyAlignment="1" applyProtection="1">
      <alignment horizontal="center" vertical="top"/>
    </xf>
    <xf numFmtId="0" fontId="11" fillId="0" borderId="7" xfId="3" applyFont="1" applyFill="1" applyBorder="1" applyAlignment="1" applyProtection="1">
      <alignment horizontal="left" vertical="top" wrapText="1"/>
      <protection locked="0"/>
    </xf>
    <xf numFmtId="0" fontId="11" fillId="0" borderId="16" xfId="0" applyFont="1" applyFill="1" applyBorder="1" applyAlignment="1">
      <alignment horizontal="center" vertical="top" wrapText="1"/>
    </xf>
    <xf numFmtId="0" fontId="11" fillId="0" borderId="16" xfId="0" applyFont="1" applyFill="1" applyBorder="1" applyAlignment="1">
      <alignment horizontal="justify" wrapText="1"/>
    </xf>
    <xf numFmtId="164" fontId="11" fillId="0" borderId="16" xfId="1" applyFont="1" applyFill="1" applyBorder="1" applyAlignment="1">
      <alignment horizontal="justify" vertical="top" wrapText="1"/>
    </xf>
    <xf numFmtId="164" fontId="11" fillId="0" borderId="8" xfId="1" applyFont="1" applyFill="1" applyBorder="1" applyAlignment="1" applyProtection="1">
      <alignment horizontal="center" vertical="top" wrapText="1"/>
    </xf>
    <xf numFmtId="0" fontId="11" fillId="0" borderId="6" xfId="3" applyFont="1" applyFill="1" applyBorder="1" applyAlignment="1" applyProtection="1">
      <alignment horizontal="left" vertical="top"/>
      <protection locked="0"/>
    </xf>
    <xf numFmtId="164" fontId="11" fillId="0" borderId="6" xfId="1" applyFont="1" applyFill="1" applyBorder="1" applyAlignment="1" applyProtection="1">
      <alignment vertical="top" wrapText="1"/>
      <protection locked="0"/>
    </xf>
    <xf numFmtId="4" fontId="11" fillId="0" borderId="13" xfId="1" applyNumberFormat="1" applyFont="1" applyFill="1" applyBorder="1" applyAlignment="1" applyProtection="1">
      <alignment horizontal="justify" vertical="center" wrapText="1"/>
      <protection locked="0"/>
    </xf>
    <xf numFmtId="0" fontId="11" fillId="0" borderId="41" xfId="4" applyFont="1" applyFill="1" applyBorder="1" applyAlignment="1" applyProtection="1">
      <alignment horizontal="left" vertical="center"/>
      <protection locked="0"/>
    </xf>
    <xf numFmtId="0" fontId="11" fillId="0" borderId="42" xfId="4" applyFont="1" applyFill="1" applyBorder="1" applyAlignment="1" applyProtection="1">
      <alignment horizontal="left" vertical="center" wrapText="1"/>
      <protection locked="0"/>
    </xf>
    <xf numFmtId="4" fontId="9" fillId="9" borderId="12" xfId="0" applyNumberFormat="1" applyFont="1" applyFill="1" applyBorder="1" applyAlignment="1" applyProtection="1">
      <alignment horizontal="center" vertical="top" wrapText="1"/>
      <protection locked="0"/>
    </xf>
    <xf numFmtId="4" fontId="9" fillId="9" borderId="12" xfId="0" applyNumberFormat="1" applyFont="1" applyFill="1" applyBorder="1" applyAlignment="1" applyProtection="1">
      <alignment horizontal="justify" vertical="top" wrapText="1"/>
      <protection locked="0"/>
    </xf>
    <xf numFmtId="164" fontId="9" fillId="9" borderId="11" xfId="1" applyFont="1" applyFill="1" applyBorder="1" applyAlignment="1" applyProtection="1">
      <alignment horizontal="justify" vertical="top" wrapText="1"/>
      <protection locked="0"/>
    </xf>
    <xf numFmtId="164" fontId="9" fillId="10" borderId="11" xfId="1" applyFont="1" applyFill="1" applyBorder="1" applyAlignment="1" applyProtection="1">
      <alignment vertical="top" wrapText="1"/>
    </xf>
    <xf numFmtId="4" fontId="11" fillId="0" borderId="15" xfId="1" applyNumberFormat="1" applyFont="1" applyFill="1" applyBorder="1" applyAlignment="1" applyProtection="1">
      <alignment horizontal="justify" vertical="center" wrapText="1"/>
      <protection locked="0"/>
    </xf>
    <xf numFmtId="0" fontId="11" fillId="0" borderId="6" xfId="0" applyFont="1" applyFill="1" applyBorder="1" applyAlignment="1" applyProtection="1">
      <alignment horizontal="center" vertical="top"/>
    </xf>
    <xf numFmtId="0" fontId="9" fillId="11" borderId="14" xfId="0" applyFont="1" applyFill="1" applyBorder="1" applyAlignment="1" applyProtection="1">
      <alignment horizontal="left" vertical="top"/>
    </xf>
    <xf numFmtId="0" fontId="9" fillId="11" borderId="14" xfId="3" applyFont="1" applyFill="1" applyBorder="1" applyAlignment="1" applyProtection="1">
      <alignment horizontal="left" vertical="top" wrapText="1"/>
      <protection locked="0"/>
    </xf>
    <xf numFmtId="0" fontId="9" fillId="11" borderId="14" xfId="3" applyFont="1" applyFill="1" applyBorder="1" applyAlignment="1" applyProtection="1">
      <alignment horizontal="center" vertical="top" wrapText="1"/>
      <protection locked="0"/>
    </xf>
    <xf numFmtId="0" fontId="9" fillId="11" borderId="14" xfId="3" applyFont="1" applyFill="1" applyBorder="1" applyAlignment="1" applyProtection="1">
      <alignment horizontal="justify" vertical="top" wrapText="1"/>
      <protection locked="0"/>
    </xf>
    <xf numFmtId="164" fontId="11" fillId="11" borderId="14" xfId="1" applyFont="1" applyFill="1" applyBorder="1" applyAlignment="1" applyProtection="1">
      <alignment vertical="top" wrapText="1"/>
      <protection locked="0"/>
    </xf>
    <xf numFmtId="164" fontId="9" fillId="11" borderId="14" xfId="1" applyFont="1" applyFill="1" applyBorder="1" applyAlignment="1" applyProtection="1">
      <alignment vertical="top"/>
    </xf>
    <xf numFmtId="164" fontId="13" fillId="7" borderId="23" xfId="1" applyFont="1" applyFill="1" applyBorder="1" applyAlignment="1" applyProtection="1">
      <alignment horizontal="center"/>
      <protection locked="0"/>
    </xf>
    <xf numFmtId="164" fontId="13" fillId="7" borderId="24" xfId="1" applyFont="1" applyFill="1" applyBorder="1" applyAlignment="1" applyProtection="1">
      <alignment horizontal="center"/>
      <protection locked="0"/>
    </xf>
    <xf numFmtId="164" fontId="13" fillId="7" borderId="25" xfId="1" applyFont="1" applyFill="1" applyBorder="1" applyAlignment="1" applyProtection="1">
      <alignment horizontal="center"/>
      <protection locked="0"/>
    </xf>
    <xf numFmtId="4" fontId="9" fillId="10" borderId="31" xfId="0" applyNumberFormat="1" applyFont="1" applyFill="1" applyBorder="1" applyAlignment="1" applyProtection="1">
      <alignment horizontal="center" vertical="center" wrapText="1"/>
      <protection locked="0"/>
    </xf>
    <xf numFmtId="164" fontId="9" fillId="10" borderId="14" xfId="1" applyFont="1" applyFill="1" applyBorder="1" applyAlignment="1" applyProtection="1"/>
    <xf numFmtId="164" fontId="9" fillId="10" borderId="25" xfId="1" applyFont="1" applyFill="1" applyBorder="1" applyAlignment="1" applyProtection="1"/>
    <xf numFmtId="0" fontId="9" fillId="11" borderId="34" xfId="0" applyFont="1" applyFill="1" applyBorder="1" applyAlignment="1" applyProtection="1">
      <alignment horizontal="left" vertical="center"/>
      <protection locked="0"/>
    </xf>
    <xf numFmtId="0" fontId="9" fillId="11" borderId="35" xfId="3" applyFont="1" applyFill="1" applyBorder="1" applyAlignment="1" applyProtection="1">
      <alignment horizontal="left" vertical="center" wrapText="1"/>
      <protection locked="0"/>
    </xf>
    <xf numFmtId="164" fontId="9" fillId="11" borderId="36" xfId="1" applyFont="1" applyFill="1" applyBorder="1" applyAlignment="1" applyProtection="1"/>
    <xf numFmtId="0" fontId="9" fillId="8" borderId="34" xfId="0" applyFont="1" applyFill="1" applyBorder="1" applyAlignment="1" applyProtection="1">
      <alignment horizontal="left" vertical="center"/>
      <protection locked="0"/>
    </xf>
    <xf numFmtId="0" fontId="9" fillId="8" borderId="35" xfId="3" applyFont="1" applyFill="1" applyBorder="1" applyAlignment="1" applyProtection="1">
      <alignment horizontal="left" vertical="center" wrapText="1"/>
      <protection locked="0"/>
    </xf>
    <xf numFmtId="164" fontId="9" fillId="8" borderId="36" xfId="1" applyFont="1" applyFill="1" applyBorder="1" applyAlignment="1" applyProtection="1"/>
    <xf numFmtId="164" fontId="11" fillId="8" borderId="36" xfId="1" applyFont="1" applyFill="1" applyBorder="1" applyAlignment="1" applyProtection="1"/>
  </cellXfs>
  <cellStyles count="9">
    <cellStyle name="Euro" xfId="7"/>
    <cellStyle name="Millares" xfId="1" builtinId="3"/>
    <cellStyle name="Millares 2" xfId="6"/>
    <cellStyle name="Millares 2 2" xfId="5"/>
    <cellStyle name="Normal" xfId="0" builtinId="0"/>
    <cellStyle name="Normal 2" xfId="8"/>
    <cellStyle name="Normal_Anexo 9 POI 2009 Conservación 25 04" xfId="3"/>
    <cellStyle name="Normal_Anexo 9 POI 2009 Conservación 25 04 2" xfId="4"/>
    <cellStyle name="Porcentaje" xfId="2" builtinId="5"/>
  </cellStyles>
  <dxfs count="0"/>
  <tableStyles count="0" defaultTableStyle="TableStyleMedium2" defaultPivotStyle="PivotStyleLight16"/>
  <colors>
    <mruColors>
      <color rgb="FF8ACBC1"/>
      <color rgb="FFE4DBCF"/>
      <color rgb="FFEC5F78"/>
      <color rgb="FF007D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8282</xdr:colOff>
      <xdr:row>0</xdr:row>
      <xdr:rowOff>1</xdr:rowOff>
    </xdr:from>
    <xdr:to>
      <xdr:col>9</xdr:col>
      <xdr:colOff>546652</xdr:colOff>
      <xdr:row>4</xdr:row>
      <xdr:rowOff>72370</xdr:rowOff>
    </xdr:to>
    <xdr:pic>
      <xdr:nvPicPr>
        <xdr:cNvPr id="3" name="Imagen 6">
          <a:extLst>
            <a:ext uri="{FF2B5EF4-FFF2-40B4-BE49-F238E27FC236}">
              <a16:creationId xmlns=""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8282" y="1"/>
          <a:ext cx="1913283" cy="734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1742024</xdr:colOff>
      <xdr:row>3</xdr:row>
      <xdr:rowOff>19049</xdr:rowOff>
    </xdr:to>
    <xdr:pic>
      <xdr:nvPicPr>
        <xdr:cNvPr id="2" name="Imagen 6">
          <a:extLst>
            <a:ext uri="{FF2B5EF4-FFF2-40B4-BE49-F238E27FC236}">
              <a16:creationId xmlns=""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2256374" cy="8667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1665824</xdr:colOff>
      <xdr:row>3</xdr:row>
      <xdr:rowOff>66674</xdr:rowOff>
    </xdr:to>
    <xdr:pic>
      <xdr:nvPicPr>
        <xdr:cNvPr id="3" name="Imagen 6">
          <a:extLst>
            <a:ext uri="{FF2B5EF4-FFF2-40B4-BE49-F238E27FC236}">
              <a16:creationId xmlns=""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2256374" cy="866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teproyecto%20Presupuest%20JUSTIFICACIONE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DAH"/>
      <sheetName val="CON"/>
      <sheetName val="DAN"/>
      <sheetName val="DAF"/>
      <sheetName val="SAE"/>
      <sheetName val="DTI"/>
      <sheetName val="AUD"/>
      <sheetName val="CONSOLIDADO"/>
      <sheetName val="Final  (2)"/>
      <sheetName val="Final "/>
      <sheetName val="Hoja1"/>
    </sheetNames>
    <sheetDataSet>
      <sheetData sheetId="0"/>
      <sheetData sheetId="1"/>
      <sheetData sheetId="2"/>
      <sheetData sheetId="3"/>
      <sheetData sheetId="4"/>
      <sheetData sheetId="5"/>
      <sheetData sheetId="6">
        <row r="202">
          <cell r="C202" t="str">
            <v xml:space="preserve">Renovación de uso por un año de software de automatizacion respaldos, aseguramiento ede información y maquinas virtuales 6,017,800+!VA
¢6.800.000
Renovación de uso por un año de software antivirus para 175 equipos protegidos  1,504,425+IVA
¢1.700.000
Renovación de uso por un año de software de Adobe (Creative,Acrobat), certificados SSL y Office 365 iMac 2,700,000+IVA
¢3.050.000
Pago extensión garantias equipos cento datos período 2021-2022 16,814,159+IVA
¢19.000.000
</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4"/>
  <sheetViews>
    <sheetView tabSelected="1" zoomScale="115" zoomScaleNormal="115" workbookViewId="0">
      <selection sqref="A1:N1"/>
    </sheetView>
  </sheetViews>
  <sheetFormatPr baseColWidth="10" defaultRowHeight="12.75" x14ac:dyDescent="0.2"/>
  <cols>
    <col min="1" max="1" width="2" style="1" customWidth="1"/>
    <col min="2" max="2" width="1.7109375" style="1" customWidth="1"/>
    <col min="3" max="3" width="1.85546875" style="1" customWidth="1"/>
    <col min="4" max="4" width="2" style="9" customWidth="1"/>
    <col min="5" max="5" width="2.42578125" style="1" customWidth="1"/>
    <col min="6" max="6" width="2.5703125" style="1" customWidth="1"/>
    <col min="7" max="7" width="2.28515625" style="1" customWidth="1"/>
    <col min="8" max="8" width="2" style="1" customWidth="1"/>
    <col min="9" max="9" width="3.7109375" style="1" customWidth="1"/>
    <col min="10" max="10" width="30.5703125" style="14" customWidth="1"/>
    <col min="11" max="11" width="15.28515625" style="1" bestFit="1" customWidth="1"/>
    <col min="12" max="12" width="14.85546875" style="1" bestFit="1" customWidth="1"/>
    <col min="13" max="13" width="14.7109375" style="1" customWidth="1"/>
    <col min="14" max="14" width="12" style="16" customWidth="1"/>
    <col min="15" max="15" width="16.5703125" style="1" hidden="1" customWidth="1"/>
    <col min="16" max="16" width="13.7109375" style="1" hidden="1" customWidth="1"/>
    <col min="17" max="17" width="15.28515625" style="1" hidden="1" customWidth="1"/>
    <col min="18" max="19" width="0" style="1" hidden="1" customWidth="1"/>
    <col min="20" max="16384" width="11.42578125" style="1"/>
  </cols>
  <sheetData>
    <row r="1" spans="1:16" x14ac:dyDescent="0.2">
      <c r="A1" s="185" t="s">
        <v>0</v>
      </c>
      <c r="B1" s="185"/>
      <c r="C1" s="185"/>
      <c r="D1" s="185"/>
      <c r="E1" s="185"/>
      <c r="F1" s="185"/>
      <c r="G1" s="185"/>
      <c r="H1" s="185"/>
      <c r="I1" s="185"/>
      <c r="J1" s="185"/>
      <c r="K1" s="185"/>
      <c r="L1" s="185"/>
      <c r="M1" s="185"/>
      <c r="N1" s="185"/>
    </row>
    <row r="2" spans="1:16" x14ac:dyDescent="0.2">
      <c r="A2" s="185" t="s">
        <v>602</v>
      </c>
      <c r="B2" s="185"/>
      <c r="C2" s="185"/>
      <c r="D2" s="185"/>
      <c r="E2" s="185"/>
      <c r="F2" s="185"/>
      <c r="G2" s="185"/>
      <c r="H2" s="185"/>
      <c r="I2" s="185"/>
      <c r="J2" s="185"/>
      <c r="K2" s="185"/>
      <c r="L2" s="185"/>
      <c r="M2" s="185"/>
      <c r="N2" s="185"/>
    </row>
    <row r="3" spans="1:16" x14ac:dyDescent="0.2">
      <c r="A3" s="185" t="s">
        <v>3</v>
      </c>
      <c r="B3" s="185"/>
      <c r="C3" s="185"/>
      <c r="D3" s="185"/>
      <c r="E3" s="185"/>
      <c r="F3" s="185"/>
      <c r="G3" s="185"/>
      <c r="H3" s="185"/>
      <c r="I3" s="185"/>
      <c r="J3" s="185"/>
      <c r="K3" s="185"/>
      <c r="L3" s="185"/>
      <c r="M3" s="185"/>
      <c r="N3" s="185"/>
    </row>
    <row r="4" spans="1:16" x14ac:dyDescent="0.2">
      <c r="A4" s="185" t="s">
        <v>52</v>
      </c>
      <c r="B4" s="185"/>
      <c r="C4" s="185"/>
      <c r="D4" s="185"/>
      <c r="E4" s="185"/>
      <c r="F4" s="185"/>
      <c r="G4" s="185"/>
      <c r="H4" s="185"/>
      <c r="I4" s="185"/>
      <c r="J4" s="185"/>
      <c r="K4" s="185"/>
      <c r="L4" s="185"/>
      <c r="M4" s="185"/>
      <c r="N4" s="185"/>
    </row>
    <row r="5" spans="1:16" x14ac:dyDescent="0.2">
      <c r="A5" s="183"/>
      <c r="B5" s="183"/>
      <c r="C5" s="183"/>
      <c r="D5" s="186"/>
      <c r="E5" s="187"/>
      <c r="F5" s="187"/>
      <c r="G5" s="187"/>
      <c r="H5" s="187"/>
      <c r="I5" s="187"/>
      <c r="J5" s="188"/>
      <c r="K5" s="187"/>
      <c r="L5" s="183"/>
      <c r="M5" s="183"/>
      <c r="N5" s="184"/>
    </row>
    <row r="6" spans="1:16" x14ac:dyDescent="0.2">
      <c r="A6" s="183"/>
      <c r="B6" s="183"/>
      <c r="C6" s="183"/>
      <c r="D6" s="189" t="s">
        <v>1</v>
      </c>
      <c r="E6" s="186"/>
      <c r="F6" s="186"/>
      <c r="G6" s="186"/>
      <c r="H6" s="186"/>
      <c r="I6" s="186"/>
      <c r="J6" s="190" t="s">
        <v>2</v>
      </c>
      <c r="K6" s="185" t="s">
        <v>53</v>
      </c>
      <c r="L6" s="185"/>
      <c r="M6" s="185"/>
      <c r="N6" s="191" t="s">
        <v>54</v>
      </c>
      <c r="O6"/>
      <c r="P6"/>
    </row>
    <row r="7" spans="1:16" x14ac:dyDescent="0.2">
      <c r="A7" s="183"/>
      <c r="B7" s="183"/>
      <c r="C7" s="183"/>
      <c r="D7" s="186"/>
      <c r="E7" s="187"/>
      <c r="F7" s="187"/>
      <c r="G7" s="187"/>
      <c r="H7" s="187"/>
      <c r="I7" s="187"/>
      <c r="J7" s="190"/>
      <c r="K7" s="189"/>
      <c r="L7" s="183"/>
      <c r="M7" s="183"/>
      <c r="N7" s="184"/>
    </row>
    <row r="8" spans="1:16" x14ac:dyDescent="0.2">
      <c r="A8" s="183"/>
      <c r="B8" s="183"/>
      <c r="C8" s="183"/>
      <c r="D8" s="186"/>
      <c r="E8" s="187"/>
      <c r="F8" s="187"/>
      <c r="G8" s="187"/>
      <c r="H8" s="187"/>
      <c r="I8" s="187"/>
      <c r="J8" s="188"/>
      <c r="K8" s="192"/>
      <c r="L8" s="183"/>
      <c r="M8" s="183"/>
      <c r="N8" s="184"/>
    </row>
    <row r="9" spans="1:16" x14ac:dyDescent="0.2">
      <c r="A9" s="193">
        <v>1</v>
      </c>
      <c r="B9" s="193">
        <v>0</v>
      </c>
      <c r="C9" s="193">
        <v>0</v>
      </c>
      <c r="D9" s="194" t="s">
        <v>4</v>
      </c>
      <c r="E9" s="194" t="s">
        <v>5</v>
      </c>
      <c r="F9" s="194" t="s">
        <v>5</v>
      </c>
      <c r="G9" s="194" t="s">
        <v>4</v>
      </c>
      <c r="H9" s="194" t="s">
        <v>4</v>
      </c>
      <c r="I9" s="194" t="s">
        <v>6</v>
      </c>
      <c r="J9" s="195" t="s">
        <v>7</v>
      </c>
      <c r="K9" s="183"/>
      <c r="L9" s="183"/>
      <c r="M9" s="196">
        <f>+L11+L18+L45</f>
        <v>2833599190</v>
      </c>
      <c r="N9" s="184">
        <f>+M9/M79</f>
        <v>1</v>
      </c>
    </row>
    <row r="10" spans="1:16" x14ac:dyDescent="0.2">
      <c r="A10" s="193"/>
      <c r="B10" s="193"/>
      <c r="C10" s="193"/>
      <c r="D10" s="194"/>
      <c r="E10" s="194"/>
      <c r="F10" s="194"/>
      <c r="G10" s="194"/>
      <c r="H10" s="194"/>
      <c r="I10" s="194"/>
      <c r="J10" s="195"/>
      <c r="K10" s="196"/>
      <c r="L10" s="183"/>
      <c r="M10" s="183"/>
      <c r="N10" s="184"/>
    </row>
    <row r="11" spans="1:16" x14ac:dyDescent="0.2">
      <c r="A11" s="193">
        <v>1</v>
      </c>
      <c r="B11" s="193">
        <v>1</v>
      </c>
      <c r="C11" s="193">
        <v>0</v>
      </c>
      <c r="D11" s="194" t="s">
        <v>4</v>
      </c>
      <c r="E11" s="194" t="s">
        <v>5</v>
      </c>
      <c r="F11" s="194" t="s">
        <v>5</v>
      </c>
      <c r="G11" s="194" t="s">
        <v>4</v>
      </c>
      <c r="H11" s="194" t="s">
        <v>4</v>
      </c>
      <c r="I11" s="194" t="s">
        <v>6</v>
      </c>
      <c r="J11" s="190" t="s">
        <v>8</v>
      </c>
      <c r="K11" s="183"/>
      <c r="L11" s="197">
        <f>+K13</f>
        <v>55724796.814668179</v>
      </c>
      <c r="M11" s="183"/>
      <c r="N11" s="184">
        <f>+L11/$M$79</f>
        <v>1.9665730076196195E-2</v>
      </c>
    </row>
    <row r="12" spans="1:16" x14ac:dyDescent="0.2">
      <c r="A12" s="193"/>
      <c r="B12" s="193"/>
      <c r="C12" s="193"/>
      <c r="D12" s="194"/>
      <c r="E12" s="194"/>
      <c r="F12" s="194"/>
      <c r="G12" s="194"/>
      <c r="H12" s="194"/>
      <c r="I12" s="194"/>
      <c r="J12" s="188"/>
      <c r="K12" s="192"/>
      <c r="L12" s="183"/>
      <c r="M12" s="183"/>
      <c r="N12" s="184"/>
    </row>
    <row r="13" spans="1:16" x14ac:dyDescent="0.2">
      <c r="A13" s="193">
        <v>1</v>
      </c>
      <c r="B13" s="193">
        <v>1</v>
      </c>
      <c r="C13" s="193">
        <v>9</v>
      </c>
      <c r="D13" s="194" t="s">
        <v>4</v>
      </c>
      <c r="E13" s="194" t="s">
        <v>5</v>
      </c>
      <c r="F13" s="194" t="s">
        <v>5</v>
      </c>
      <c r="G13" s="194" t="s">
        <v>4</v>
      </c>
      <c r="H13" s="194" t="s">
        <v>4</v>
      </c>
      <c r="I13" s="194" t="s">
        <v>6</v>
      </c>
      <c r="J13" s="198" t="s">
        <v>9</v>
      </c>
      <c r="K13" s="192">
        <f>+K16</f>
        <v>55724796.814668179</v>
      </c>
      <c r="L13" s="183"/>
      <c r="M13" s="183"/>
      <c r="N13" s="184">
        <f>+K13/$M$79</f>
        <v>1.9665730076196195E-2</v>
      </c>
      <c r="P13" s="8">
        <f>+K13+K20+K53+K55</f>
        <v>623441238.37194014</v>
      </c>
    </row>
    <row r="14" spans="1:16" x14ac:dyDescent="0.2">
      <c r="A14" s="193"/>
      <c r="B14" s="193"/>
      <c r="C14" s="193"/>
      <c r="D14" s="194"/>
      <c r="E14" s="194"/>
      <c r="F14" s="194"/>
      <c r="G14" s="194"/>
      <c r="H14" s="194"/>
      <c r="I14" s="194"/>
      <c r="J14" s="188"/>
      <c r="K14" s="192"/>
      <c r="L14" s="183"/>
      <c r="M14" s="183"/>
      <c r="N14" s="184"/>
    </row>
    <row r="15" spans="1:16" x14ac:dyDescent="0.2">
      <c r="A15" s="193">
        <v>1</v>
      </c>
      <c r="B15" s="193">
        <v>1</v>
      </c>
      <c r="C15" s="193">
        <v>9</v>
      </c>
      <c r="D15" s="194" t="s">
        <v>10</v>
      </c>
      <c r="E15" s="194" t="s">
        <v>5</v>
      </c>
      <c r="F15" s="194" t="s">
        <v>5</v>
      </c>
      <c r="G15" s="194" t="s">
        <v>4</v>
      </c>
      <c r="H15" s="194" t="s">
        <v>4</v>
      </c>
      <c r="I15" s="194" t="s">
        <v>6</v>
      </c>
      <c r="J15" s="188" t="s">
        <v>11</v>
      </c>
      <c r="K15" s="192">
        <f>+K16</f>
        <v>55724796.814668179</v>
      </c>
      <c r="L15" s="183"/>
      <c r="M15" s="183"/>
      <c r="N15" s="184">
        <f>+K15/$M$79</f>
        <v>1.9665730076196195E-2</v>
      </c>
      <c r="P15" s="8">
        <f>+K53-54592938.67</f>
        <v>-54592938.670000002</v>
      </c>
    </row>
    <row r="16" spans="1:16" x14ac:dyDescent="0.2">
      <c r="A16" s="193">
        <v>1</v>
      </c>
      <c r="B16" s="193">
        <v>1</v>
      </c>
      <c r="C16" s="193">
        <v>9</v>
      </c>
      <c r="D16" s="194" t="s">
        <v>10</v>
      </c>
      <c r="E16" s="194" t="s">
        <v>12</v>
      </c>
      <c r="F16" s="194" t="s">
        <v>5</v>
      </c>
      <c r="G16" s="194" t="s">
        <v>4</v>
      </c>
      <c r="H16" s="194" t="s">
        <v>4</v>
      </c>
      <c r="I16" s="194" t="s">
        <v>6</v>
      </c>
      <c r="J16" s="188" t="s">
        <v>13</v>
      </c>
      <c r="K16" s="192">
        <v>55724796.814668179</v>
      </c>
      <c r="L16" s="183"/>
      <c r="M16" s="183"/>
      <c r="N16" s="184">
        <f>+K16/$M$79</f>
        <v>1.9665730076196195E-2</v>
      </c>
      <c r="O16"/>
    </row>
    <row r="17" spans="1:17" x14ac:dyDescent="0.2">
      <c r="A17" s="193"/>
      <c r="B17" s="193"/>
      <c r="C17" s="193"/>
      <c r="D17" s="194"/>
      <c r="E17" s="194"/>
      <c r="F17" s="194"/>
      <c r="G17" s="194"/>
      <c r="H17" s="194"/>
      <c r="I17" s="194"/>
      <c r="J17" s="188"/>
      <c r="K17" s="192"/>
      <c r="L17" s="183"/>
      <c r="M17" s="183"/>
      <c r="N17" s="184"/>
      <c r="O17"/>
    </row>
    <row r="18" spans="1:17" x14ac:dyDescent="0.2">
      <c r="A18" s="193">
        <v>1</v>
      </c>
      <c r="B18" s="193">
        <v>3</v>
      </c>
      <c r="C18" s="193">
        <v>0</v>
      </c>
      <c r="D18" s="194" t="s">
        <v>4</v>
      </c>
      <c r="E18" s="194" t="s">
        <v>5</v>
      </c>
      <c r="F18" s="194" t="s">
        <v>5</v>
      </c>
      <c r="G18" s="194" t="s">
        <v>4</v>
      </c>
      <c r="H18" s="194" t="s">
        <v>4</v>
      </c>
      <c r="I18" s="194" t="s">
        <v>6</v>
      </c>
      <c r="J18" s="190" t="s">
        <v>14</v>
      </c>
      <c r="K18" s="183"/>
      <c r="L18" s="197">
        <f>+K20+K33+K40</f>
        <v>561216441.55727196</v>
      </c>
      <c r="M18" s="183"/>
      <c r="N18" s="184">
        <f>+L18/$M$79</f>
        <v>0.19805780702431383</v>
      </c>
      <c r="O18"/>
    </row>
    <row r="19" spans="1:17" x14ac:dyDescent="0.2">
      <c r="A19" s="193"/>
      <c r="B19" s="193"/>
      <c r="C19" s="193"/>
      <c r="D19" s="194"/>
      <c r="E19" s="194"/>
      <c r="F19" s="194"/>
      <c r="G19" s="194"/>
      <c r="H19" s="194"/>
      <c r="I19" s="194"/>
      <c r="J19" s="188"/>
      <c r="K19" s="192"/>
      <c r="L19" s="183"/>
      <c r="M19" s="183"/>
      <c r="N19" s="184"/>
      <c r="O19"/>
    </row>
    <row r="20" spans="1:17" x14ac:dyDescent="0.2">
      <c r="A20" s="193">
        <v>1</v>
      </c>
      <c r="B20" s="193">
        <v>3</v>
      </c>
      <c r="C20" s="193">
        <v>1</v>
      </c>
      <c r="D20" s="194" t="s">
        <v>4</v>
      </c>
      <c r="E20" s="194" t="s">
        <v>5</v>
      </c>
      <c r="F20" s="194" t="s">
        <v>5</v>
      </c>
      <c r="G20" s="194" t="s">
        <v>4</v>
      </c>
      <c r="H20" s="194" t="s">
        <v>4</v>
      </c>
      <c r="I20" s="194" t="s">
        <v>6</v>
      </c>
      <c r="J20" s="198" t="s">
        <v>15</v>
      </c>
      <c r="K20" s="192">
        <f>+K24+K25+K28+K29+K27</f>
        <v>561216441.55727196</v>
      </c>
      <c r="L20" s="183"/>
      <c r="M20" s="183"/>
      <c r="N20" s="184">
        <f>+K20/$M$79</f>
        <v>0.19805780702431383</v>
      </c>
      <c r="O20"/>
    </row>
    <row r="21" spans="1:17" x14ac:dyDescent="0.2">
      <c r="A21" s="193"/>
      <c r="B21" s="193"/>
      <c r="C21" s="193"/>
      <c r="D21" s="194"/>
      <c r="E21" s="194"/>
      <c r="F21" s="194"/>
      <c r="G21" s="194"/>
      <c r="H21" s="194"/>
      <c r="I21" s="194"/>
      <c r="J21" s="188"/>
      <c r="K21" s="192"/>
      <c r="L21" s="183"/>
      <c r="M21" s="183"/>
      <c r="N21" s="184"/>
      <c r="O21"/>
    </row>
    <row r="22" spans="1:17" x14ac:dyDescent="0.2">
      <c r="A22" s="193">
        <v>1</v>
      </c>
      <c r="B22" s="193">
        <v>3</v>
      </c>
      <c r="C22" s="193">
        <v>1</v>
      </c>
      <c r="D22" s="194" t="s">
        <v>16</v>
      </c>
      <c r="E22" s="194" t="s">
        <v>5</v>
      </c>
      <c r="F22" s="194" t="s">
        <v>5</v>
      </c>
      <c r="G22" s="194" t="s">
        <v>4</v>
      </c>
      <c r="H22" s="194" t="s">
        <v>4</v>
      </c>
      <c r="I22" s="194" t="s">
        <v>6</v>
      </c>
      <c r="J22" s="188" t="s">
        <v>17</v>
      </c>
      <c r="K22" s="192">
        <f>+K23</f>
        <v>561216441.55727196</v>
      </c>
      <c r="L22" s="183"/>
      <c r="M22" s="183"/>
      <c r="N22" s="184">
        <f>+K22/$M$79</f>
        <v>0.19805780702431383</v>
      </c>
      <c r="O22"/>
    </row>
    <row r="23" spans="1:17" x14ac:dyDescent="0.2">
      <c r="A23" s="193">
        <v>1</v>
      </c>
      <c r="B23" s="193">
        <v>3</v>
      </c>
      <c r="C23" s="193">
        <v>1</v>
      </c>
      <c r="D23" s="194" t="s">
        <v>16</v>
      </c>
      <c r="E23" s="194" t="s">
        <v>18</v>
      </c>
      <c r="F23" s="194" t="s">
        <v>18</v>
      </c>
      <c r="G23" s="194" t="s">
        <v>4</v>
      </c>
      <c r="H23" s="194" t="s">
        <v>4</v>
      </c>
      <c r="I23" s="194" t="s">
        <v>6</v>
      </c>
      <c r="J23" s="188" t="s">
        <v>19</v>
      </c>
      <c r="K23" s="192">
        <f>+K24+K25+K27+K28+K29</f>
        <v>561216441.55727196</v>
      </c>
      <c r="L23" s="183"/>
      <c r="M23" s="183"/>
      <c r="N23" s="184">
        <f>+K23/$M$79</f>
        <v>0.19805780702431383</v>
      </c>
      <c r="O23"/>
    </row>
    <row r="24" spans="1:17" ht="25.5" x14ac:dyDescent="0.2">
      <c r="A24" s="193">
        <v>1</v>
      </c>
      <c r="B24" s="193">
        <v>3</v>
      </c>
      <c r="C24" s="193">
        <v>1</v>
      </c>
      <c r="D24" s="194" t="s">
        <v>16</v>
      </c>
      <c r="E24" s="194" t="s">
        <v>18</v>
      </c>
      <c r="F24" s="194" t="s">
        <v>18</v>
      </c>
      <c r="G24" s="194" t="s">
        <v>10</v>
      </c>
      <c r="H24" s="194" t="s">
        <v>4</v>
      </c>
      <c r="I24" s="194" t="s">
        <v>6</v>
      </c>
      <c r="J24" s="188" t="s">
        <v>20</v>
      </c>
      <c r="K24" s="192">
        <v>20680000</v>
      </c>
      <c r="L24" s="183"/>
      <c r="M24" s="183"/>
      <c r="N24" s="199">
        <f>+K24/$M$79</f>
        <v>7.2981387321754566E-3</v>
      </c>
      <c r="P24" s="8"/>
    </row>
    <row r="25" spans="1:17" x14ac:dyDescent="0.2">
      <c r="A25" s="193">
        <v>1</v>
      </c>
      <c r="B25" s="193">
        <v>3</v>
      </c>
      <c r="C25" s="193">
        <v>1</v>
      </c>
      <c r="D25" s="194" t="s">
        <v>16</v>
      </c>
      <c r="E25" s="194" t="s">
        <v>18</v>
      </c>
      <c r="F25" s="194" t="s">
        <v>18</v>
      </c>
      <c r="G25" s="194" t="s">
        <v>16</v>
      </c>
      <c r="H25" s="194" t="s">
        <v>4</v>
      </c>
      <c r="I25" s="194" t="s">
        <v>6</v>
      </c>
      <c r="J25" s="188" t="s">
        <v>22</v>
      </c>
      <c r="K25" s="192">
        <v>29462441.557271957</v>
      </c>
      <c r="L25" s="183"/>
      <c r="M25" s="183"/>
      <c r="N25" s="199">
        <f>+K25/$M$79</f>
        <v>1.0397533166033958E-2</v>
      </c>
    </row>
    <row r="26" spans="1:17" ht="23.25" customHeight="1" x14ac:dyDescent="0.2">
      <c r="A26" s="193"/>
      <c r="B26" s="193"/>
      <c r="C26" s="193"/>
      <c r="D26" s="194"/>
      <c r="E26" s="194"/>
      <c r="F26" s="194"/>
      <c r="G26" s="200" t="s">
        <v>56</v>
      </c>
      <c r="H26" s="200"/>
      <c r="I26" s="200"/>
      <c r="J26" s="200"/>
      <c r="K26" s="192"/>
      <c r="L26" s="183"/>
      <c r="M26" s="183"/>
      <c r="N26" s="199"/>
    </row>
    <row r="27" spans="1:17" ht="25.5" x14ac:dyDescent="0.2">
      <c r="A27" s="193">
        <v>1</v>
      </c>
      <c r="B27" s="193">
        <v>3</v>
      </c>
      <c r="C27" s="193">
        <v>1</v>
      </c>
      <c r="D27" s="194" t="s">
        <v>16</v>
      </c>
      <c r="E27" s="194" t="s">
        <v>18</v>
      </c>
      <c r="F27" s="194" t="s">
        <v>23</v>
      </c>
      <c r="G27" s="194" t="s">
        <v>26</v>
      </c>
      <c r="H27" s="194" t="s">
        <v>4</v>
      </c>
      <c r="I27" s="194" t="s">
        <v>6</v>
      </c>
      <c r="J27" s="188" t="s">
        <v>55</v>
      </c>
      <c r="K27" s="192">
        <v>265080000</v>
      </c>
      <c r="L27" s="183"/>
      <c r="M27" s="183"/>
      <c r="N27" s="199">
        <f>+K27/$M$79</f>
        <v>9.3548869203339935E-2</v>
      </c>
    </row>
    <row r="28" spans="1:17" ht="25.5" x14ac:dyDescent="0.2">
      <c r="A28" s="193">
        <v>1</v>
      </c>
      <c r="B28" s="193">
        <v>3</v>
      </c>
      <c r="C28" s="193">
        <v>1</v>
      </c>
      <c r="D28" s="194" t="s">
        <v>16</v>
      </c>
      <c r="E28" s="194" t="s">
        <v>18</v>
      </c>
      <c r="F28" s="194" t="s">
        <v>18</v>
      </c>
      <c r="G28" s="194" t="s">
        <v>59</v>
      </c>
      <c r="H28" s="194" t="s">
        <v>4</v>
      </c>
      <c r="I28" s="194" t="s">
        <v>6</v>
      </c>
      <c r="J28" s="188" t="s">
        <v>60</v>
      </c>
      <c r="K28" s="192">
        <v>240000000</v>
      </c>
      <c r="L28" s="183"/>
      <c r="M28" s="183"/>
      <c r="N28" s="199">
        <f>+K28/$M$79</f>
        <v>8.4697934996233543E-2</v>
      </c>
    </row>
    <row r="29" spans="1:17" ht="25.5" x14ac:dyDescent="0.2">
      <c r="A29" s="193">
        <v>1</v>
      </c>
      <c r="B29" s="193">
        <v>3</v>
      </c>
      <c r="C29" s="193">
        <v>1</v>
      </c>
      <c r="D29" s="194" t="s">
        <v>16</v>
      </c>
      <c r="E29" s="194" t="s">
        <v>18</v>
      </c>
      <c r="F29" s="194" t="s">
        <v>12</v>
      </c>
      <c r="G29" s="194" t="s">
        <v>4</v>
      </c>
      <c r="H29" s="194" t="s">
        <v>4</v>
      </c>
      <c r="I29" s="194" t="s">
        <v>6</v>
      </c>
      <c r="J29" s="188" t="s">
        <v>24</v>
      </c>
      <c r="K29" s="192">
        <v>5994000</v>
      </c>
      <c r="L29" s="183"/>
      <c r="M29" s="183"/>
      <c r="N29" s="199">
        <f>+K29/$M$79</f>
        <v>2.1153309265309326E-3</v>
      </c>
    </row>
    <row r="30" spans="1:17" ht="11.25" customHeight="1" x14ac:dyDescent="0.2">
      <c r="A30" s="193"/>
      <c r="B30" s="193"/>
      <c r="C30" s="193"/>
      <c r="D30" s="194"/>
      <c r="E30" s="194"/>
      <c r="F30" s="194"/>
      <c r="G30" s="194"/>
      <c r="H30" s="194"/>
      <c r="I30" s="194"/>
      <c r="J30" s="201"/>
      <c r="K30" s="192"/>
      <c r="L30" s="183"/>
      <c r="M30" s="183"/>
      <c r="N30" s="184"/>
      <c r="P30" s="17" t="s">
        <v>63</v>
      </c>
      <c r="Q30" s="8">
        <f>+K53+K56+K29+K28+K27+K25+K24+K16</f>
        <v>623441238.37194014</v>
      </c>
    </row>
    <row r="31" spans="1:17" x14ac:dyDescent="0.2">
      <c r="A31" s="193"/>
      <c r="B31" s="193"/>
      <c r="C31" s="193"/>
      <c r="D31" s="194"/>
      <c r="E31" s="194"/>
      <c r="F31" s="194"/>
      <c r="G31" s="194"/>
      <c r="H31" s="194"/>
      <c r="I31" s="194"/>
      <c r="J31" s="188"/>
      <c r="K31" s="192"/>
      <c r="L31" s="183"/>
      <c r="M31" s="183"/>
      <c r="N31" s="184"/>
      <c r="P31" s="17" t="s">
        <v>64</v>
      </c>
      <c r="Q31" s="8">
        <f>+K49</f>
        <v>2210157951.6280599</v>
      </c>
    </row>
    <row r="32" spans="1:17" x14ac:dyDescent="0.2">
      <c r="A32" s="193"/>
      <c r="B32" s="193"/>
      <c r="C32" s="193"/>
      <c r="D32" s="194"/>
      <c r="E32" s="194"/>
      <c r="F32" s="194"/>
      <c r="G32" s="194"/>
      <c r="H32" s="194"/>
      <c r="I32" s="194"/>
      <c r="J32" s="188"/>
      <c r="K32" s="192"/>
      <c r="L32" s="183"/>
      <c r="M32" s="183"/>
      <c r="N32" s="202"/>
      <c r="Q32" s="8">
        <f>SUM(Q30:Q31)</f>
        <v>2833599190</v>
      </c>
    </row>
    <row r="33" spans="1:14" hidden="1" x14ac:dyDescent="0.2">
      <c r="A33" s="193">
        <v>1</v>
      </c>
      <c r="B33" s="193">
        <v>3</v>
      </c>
      <c r="C33" s="193">
        <v>2</v>
      </c>
      <c r="D33" s="194" t="s">
        <v>4</v>
      </c>
      <c r="E33" s="194" t="s">
        <v>5</v>
      </c>
      <c r="F33" s="194" t="s">
        <v>5</v>
      </c>
      <c r="G33" s="194" t="s">
        <v>4</v>
      </c>
      <c r="H33" s="194" t="s">
        <v>4</v>
      </c>
      <c r="I33" s="194" t="s">
        <v>6</v>
      </c>
      <c r="J33" s="198" t="s">
        <v>25</v>
      </c>
      <c r="K33" s="192">
        <f>+K35</f>
        <v>0</v>
      </c>
      <c r="L33" s="183"/>
      <c r="M33" s="183"/>
      <c r="N33" s="184"/>
    </row>
    <row r="34" spans="1:14" hidden="1" x14ac:dyDescent="0.2">
      <c r="A34" s="193"/>
      <c r="B34" s="193"/>
      <c r="C34" s="193"/>
      <c r="D34" s="194"/>
      <c r="E34" s="194"/>
      <c r="F34" s="194"/>
      <c r="G34" s="194"/>
      <c r="H34" s="194"/>
      <c r="I34" s="194"/>
      <c r="J34" s="188"/>
      <c r="K34" s="192"/>
      <c r="L34" s="183"/>
      <c r="M34" s="183"/>
      <c r="N34" s="184"/>
    </row>
    <row r="35" spans="1:14" hidden="1" x14ac:dyDescent="0.2">
      <c r="A35" s="193">
        <v>1</v>
      </c>
      <c r="B35" s="193">
        <v>3</v>
      </c>
      <c r="C35" s="193">
        <v>2</v>
      </c>
      <c r="D35" s="194" t="s">
        <v>26</v>
      </c>
      <c r="E35" s="194" t="s">
        <v>5</v>
      </c>
      <c r="F35" s="194" t="s">
        <v>5</v>
      </c>
      <c r="G35" s="194" t="s">
        <v>4</v>
      </c>
      <c r="H35" s="194" t="s">
        <v>4</v>
      </c>
      <c r="I35" s="194" t="s">
        <v>6</v>
      </c>
      <c r="J35" s="188" t="s">
        <v>27</v>
      </c>
      <c r="K35" s="192">
        <v>0</v>
      </c>
      <c r="L35" s="183"/>
      <c r="M35" s="183"/>
      <c r="N35" s="184">
        <f>+K35/$M$79</f>
        <v>0</v>
      </c>
    </row>
    <row r="36" spans="1:14" hidden="1" x14ac:dyDescent="0.2">
      <c r="A36" s="193">
        <v>1</v>
      </c>
      <c r="B36" s="193">
        <v>3</v>
      </c>
      <c r="C36" s="193">
        <v>2</v>
      </c>
      <c r="D36" s="194" t="s">
        <v>26</v>
      </c>
      <c r="E36" s="194" t="s">
        <v>23</v>
      </c>
      <c r="F36" s="194" t="s">
        <v>5</v>
      </c>
      <c r="G36" s="194" t="s">
        <v>4</v>
      </c>
      <c r="H36" s="194" t="s">
        <v>4</v>
      </c>
      <c r="I36" s="194" t="s">
        <v>6</v>
      </c>
      <c r="J36" s="188" t="s">
        <v>28</v>
      </c>
      <c r="K36" s="192">
        <v>0</v>
      </c>
      <c r="L36" s="183"/>
      <c r="M36" s="183"/>
      <c r="N36" s="184">
        <f>+K36/$M$79</f>
        <v>0</v>
      </c>
    </row>
    <row r="37" spans="1:14" ht="25.5" hidden="1" x14ac:dyDescent="0.2">
      <c r="A37" s="193">
        <v>1</v>
      </c>
      <c r="B37" s="193">
        <v>3</v>
      </c>
      <c r="C37" s="193">
        <v>2</v>
      </c>
      <c r="D37" s="194" t="s">
        <v>26</v>
      </c>
      <c r="E37" s="194" t="s">
        <v>23</v>
      </c>
      <c r="F37" s="194" t="s">
        <v>12</v>
      </c>
      <c r="G37" s="194" t="s">
        <v>4</v>
      </c>
      <c r="H37" s="194" t="s">
        <v>4</v>
      </c>
      <c r="I37" s="194" t="s">
        <v>6</v>
      </c>
      <c r="J37" s="188" t="s">
        <v>29</v>
      </c>
      <c r="K37" s="192"/>
      <c r="L37" s="183"/>
      <c r="M37" s="183"/>
      <c r="N37" s="184"/>
    </row>
    <row r="38" spans="1:14" hidden="1" x14ac:dyDescent="0.2">
      <c r="A38" s="193"/>
      <c r="B38" s="193"/>
      <c r="C38" s="193"/>
      <c r="D38" s="194"/>
      <c r="E38" s="194"/>
      <c r="F38" s="194"/>
      <c r="G38" s="194"/>
      <c r="H38" s="194"/>
      <c r="I38" s="194"/>
      <c r="J38" s="188" t="s">
        <v>30</v>
      </c>
      <c r="K38" s="192">
        <v>0</v>
      </c>
      <c r="L38" s="183"/>
      <c r="M38" s="183"/>
      <c r="N38" s="184">
        <f>+K38/$M$79</f>
        <v>0</v>
      </c>
    </row>
    <row r="39" spans="1:14" hidden="1" x14ac:dyDescent="0.2">
      <c r="A39" s="193"/>
      <c r="B39" s="193"/>
      <c r="C39" s="193"/>
      <c r="D39" s="194"/>
      <c r="E39" s="194"/>
      <c r="F39" s="194"/>
      <c r="G39" s="194"/>
      <c r="H39" s="194"/>
      <c r="I39" s="194"/>
      <c r="J39" s="188"/>
      <c r="K39" s="192"/>
      <c r="L39" s="183"/>
      <c r="M39" s="183"/>
      <c r="N39" s="184"/>
    </row>
    <row r="40" spans="1:14" hidden="1" x14ac:dyDescent="0.2">
      <c r="A40" s="193">
        <v>1</v>
      </c>
      <c r="B40" s="193">
        <v>3</v>
      </c>
      <c r="C40" s="193">
        <v>9</v>
      </c>
      <c r="D40" s="194" t="s">
        <v>4</v>
      </c>
      <c r="E40" s="194" t="s">
        <v>5</v>
      </c>
      <c r="F40" s="194" t="s">
        <v>5</v>
      </c>
      <c r="G40" s="194" t="s">
        <v>4</v>
      </c>
      <c r="H40" s="194" t="s">
        <v>4</v>
      </c>
      <c r="I40" s="194" t="s">
        <v>6</v>
      </c>
      <c r="J40" s="203" t="s">
        <v>31</v>
      </c>
      <c r="K40" s="192">
        <f>+K41+K42</f>
        <v>0</v>
      </c>
      <c r="L40" s="183"/>
      <c r="M40" s="183"/>
      <c r="N40" s="184">
        <f>+K40/$M$79</f>
        <v>0</v>
      </c>
    </row>
    <row r="41" spans="1:14" hidden="1" x14ac:dyDescent="0.2">
      <c r="A41" s="193">
        <v>1</v>
      </c>
      <c r="B41" s="193">
        <v>3</v>
      </c>
      <c r="C41" s="193">
        <v>9</v>
      </c>
      <c r="D41" s="194" t="s">
        <v>10</v>
      </c>
      <c r="E41" s="194" t="s">
        <v>5</v>
      </c>
      <c r="F41" s="194" t="s">
        <v>5</v>
      </c>
      <c r="G41" s="194" t="s">
        <v>4</v>
      </c>
      <c r="H41" s="194" t="s">
        <v>4</v>
      </c>
      <c r="I41" s="194" t="s">
        <v>6</v>
      </c>
      <c r="J41" s="201" t="s">
        <v>32</v>
      </c>
      <c r="K41" s="192">
        <v>0</v>
      </c>
      <c r="L41" s="183"/>
      <c r="M41" s="183"/>
      <c r="N41" s="184">
        <f>+K41/$M$79</f>
        <v>0</v>
      </c>
    </row>
    <row r="42" spans="1:14" hidden="1" x14ac:dyDescent="0.2">
      <c r="A42" s="193">
        <v>1</v>
      </c>
      <c r="B42" s="193">
        <v>3</v>
      </c>
      <c r="C42" s="193">
        <v>9</v>
      </c>
      <c r="D42" s="194" t="s">
        <v>33</v>
      </c>
      <c r="E42" s="194" t="s">
        <v>5</v>
      </c>
      <c r="F42" s="194" t="s">
        <v>5</v>
      </c>
      <c r="G42" s="194" t="s">
        <v>4</v>
      </c>
      <c r="H42" s="194" t="s">
        <v>4</v>
      </c>
      <c r="I42" s="194" t="s">
        <v>6</v>
      </c>
      <c r="J42" s="201" t="s">
        <v>34</v>
      </c>
      <c r="K42" s="192">
        <v>0</v>
      </c>
      <c r="L42" s="183"/>
      <c r="M42" s="183"/>
      <c r="N42" s="184">
        <f>+K42/$M$79</f>
        <v>0</v>
      </c>
    </row>
    <row r="43" spans="1:14" ht="12" hidden="1" customHeight="1" x14ac:dyDescent="0.2">
      <c r="A43" s="193"/>
      <c r="B43" s="193"/>
      <c r="C43" s="193"/>
      <c r="D43" s="194"/>
      <c r="E43" s="194"/>
      <c r="F43" s="194"/>
      <c r="G43" s="194"/>
      <c r="H43" s="194"/>
      <c r="I43" s="194"/>
      <c r="J43" s="201"/>
      <c r="K43" s="192"/>
      <c r="L43" s="183"/>
      <c r="M43" s="183"/>
      <c r="N43" s="184"/>
    </row>
    <row r="44" spans="1:14" hidden="1" x14ac:dyDescent="0.2">
      <c r="A44" s="193"/>
      <c r="B44" s="193"/>
      <c r="C44" s="193"/>
      <c r="D44" s="194"/>
      <c r="E44" s="194"/>
      <c r="F44" s="194"/>
      <c r="G44" s="194"/>
      <c r="H44" s="194"/>
      <c r="I44" s="194"/>
      <c r="J44" s="195"/>
      <c r="K44" s="196"/>
      <c r="L44" s="183"/>
      <c r="M44" s="183"/>
      <c r="N44" s="184"/>
    </row>
    <row r="45" spans="1:14" x14ac:dyDescent="0.2">
      <c r="A45" s="193">
        <v>1</v>
      </c>
      <c r="B45" s="193">
        <v>4</v>
      </c>
      <c r="C45" s="193">
        <v>0</v>
      </c>
      <c r="D45" s="194" t="s">
        <v>4</v>
      </c>
      <c r="E45" s="194" t="s">
        <v>5</v>
      </c>
      <c r="F45" s="194" t="s">
        <v>5</v>
      </c>
      <c r="G45" s="194" t="s">
        <v>4</v>
      </c>
      <c r="H45" s="194" t="s">
        <v>4</v>
      </c>
      <c r="I45" s="194" t="s">
        <v>6</v>
      </c>
      <c r="J45" s="190" t="s">
        <v>35</v>
      </c>
      <c r="K45" s="183"/>
      <c r="L45" s="197">
        <f>+K47+K55</f>
        <v>2216657951.6280599</v>
      </c>
      <c r="M45" s="183"/>
      <c r="N45" s="184">
        <f>+L45/$M$79</f>
        <v>0.78227646289948993</v>
      </c>
    </row>
    <row r="46" spans="1:14" x14ac:dyDescent="0.2">
      <c r="A46" s="193"/>
      <c r="B46" s="193"/>
      <c r="C46" s="193"/>
      <c r="D46" s="194"/>
      <c r="E46" s="194"/>
      <c r="F46" s="194"/>
      <c r="G46" s="194"/>
      <c r="H46" s="194"/>
      <c r="I46" s="194"/>
      <c r="J46" s="188"/>
      <c r="K46" s="192"/>
      <c r="L46" s="183"/>
      <c r="M46" s="183"/>
      <c r="N46" s="184"/>
    </row>
    <row r="47" spans="1:14" ht="25.5" x14ac:dyDescent="0.2">
      <c r="A47" s="193">
        <v>1</v>
      </c>
      <c r="B47" s="193">
        <v>4</v>
      </c>
      <c r="C47" s="193">
        <v>1</v>
      </c>
      <c r="D47" s="194" t="s">
        <v>4</v>
      </c>
      <c r="E47" s="194" t="s">
        <v>5</v>
      </c>
      <c r="F47" s="194" t="s">
        <v>5</v>
      </c>
      <c r="G47" s="194" t="s">
        <v>4</v>
      </c>
      <c r="H47" s="194" t="s">
        <v>4</v>
      </c>
      <c r="I47" s="194" t="s">
        <v>6</v>
      </c>
      <c r="J47" s="203" t="s">
        <v>57</v>
      </c>
      <c r="K47" s="192">
        <f>+K48</f>
        <v>2210157951.6280599</v>
      </c>
      <c r="L47" s="183"/>
      <c r="M47" s="183"/>
      <c r="N47" s="184">
        <f>+K47/$M$79</f>
        <v>0.77998256049334203</v>
      </c>
    </row>
    <row r="48" spans="1:14" ht="28.5" customHeight="1" x14ac:dyDescent="0.2">
      <c r="A48" s="193">
        <v>1</v>
      </c>
      <c r="B48" s="193">
        <v>4</v>
      </c>
      <c r="C48" s="193">
        <v>1</v>
      </c>
      <c r="D48" s="194" t="s">
        <v>10</v>
      </c>
      <c r="E48" s="194" t="s">
        <v>5</v>
      </c>
      <c r="F48" s="194" t="s">
        <v>5</v>
      </c>
      <c r="G48" s="194" t="s">
        <v>4</v>
      </c>
      <c r="H48" s="194" t="s">
        <v>4</v>
      </c>
      <c r="I48" s="194" t="s">
        <v>6</v>
      </c>
      <c r="J48" s="188" t="s">
        <v>58</v>
      </c>
      <c r="K48" s="192">
        <f>+K49+K53</f>
        <v>2210157951.6280599</v>
      </c>
      <c r="L48" s="183"/>
      <c r="M48" s="183"/>
      <c r="N48" s="184">
        <f>+K48/$M$79</f>
        <v>0.77998256049334203</v>
      </c>
    </row>
    <row r="49" spans="1:14" ht="12" customHeight="1" x14ac:dyDescent="0.2">
      <c r="A49" s="193">
        <v>1</v>
      </c>
      <c r="B49" s="193">
        <v>4</v>
      </c>
      <c r="C49" s="193">
        <v>1</v>
      </c>
      <c r="D49" s="194" t="s">
        <v>10</v>
      </c>
      <c r="E49" s="204" t="s">
        <v>12</v>
      </c>
      <c r="F49" s="204" t="s">
        <v>5</v>
      </c>
      <c r="G49" s="204" t="s">
        <v>4</v>
      </c>
      <c r="H49" s="204" t="s">
        <v>4</v>
      </c>
      <c r="I49" s="204" t="s">
        <v>6</v>
      </c>
      <c r="J49" s="205" t="s">
        <v>37</v>
      </c>
      <c r="K49" s="206">
        <v>2210157951.6280599</v>
      </c>
      <c r="L49" s="183"/>
      <c r="M49" s="183"/>
      <c r="N49" s="184">
        <f>+K49/$M$79</f>
        <v>0.77998256049334203</v>
      </c>
    </row>
    <row r="50" spans="1:14" hidden="1" x14ac:dyDescent="0.2">
      <c r="A50" s="193"/>
      <c r="B50" s="193"/>
      <c r="C50" s="193"/>
      <c r="D50" s="194" t="s">
        <v>16</v>
      </c>
      <c r="E50" s="194" t="s">
        <v>38</v>
      </c>
      <c r="F50" s="194" t="s">
        <v>5</v>
      </c>
      <c r="G50" s="194"/>
      <c r="H50" s="194"/>
      <c r="I50" s="194" t="s">
        <v>5</v>
      </c>
      <c r="J50" s="203" t="s">
        <v>39</v>
      </c>
      <c r="K50" s="192"/>
      <c r="L50" s="183"/>
      <c r="M50" s="183"/>
      <c r="N50" s="184"/>
    </row>
    <row r="51" spans="1:14" hidden="1" x14ac:dyDescent="0.2">
      <c r="A51" s="193"/>
      <c r="B51" s="193"/>
      <c r="C51" s="193"/>
      <c r="D51" s="194" t="s">
        <v>16</v>
      </c>
      <c r="E51" s="194" t="s">
        <v>38</v>
      </c>
      <c r="F51" s="194" t="s">
        <v>23</v>
      </c>
      <c r="G51" s="194"/>
      <c r="H51" s="194"/>
      <c r="I51" s="194" t="s">
        <v>5</v>
      </c>
      <c r="J51" s="188" t="s">
        <v>36</v>
      </c>
      <c r="K51" s="192">
        <v>0</v>
      </c>
      <c r="L51" s="183"/>
      <c r="M51" s="183"/>
      <c r="N51" s="184">
        <f>+K51/$M$79</f>
        <v>0</v>
      </c>
    </row>
    <row r="52" spans="1:14" hidden="1" x14ac:dyDescent="0.2">
      <c r="A52" s="193"/>
      <c r="B52" s="193"/>
      <c r="C52" s="193"/>
      <c r="D52" s="194" t="s">
        <v>16</v>
      </c>
      <c r="E52" s="194" t="s">
        <v>38</v>
      </c>
      <c r="F52" s="194" t="s">
        <v>23</v>
      </c>
      <c r="G52" s="194"/>
      <c r="H52" s="194"/>
      <c r="I52" s="194" t="s">
        <v>12</v>
      </c>
      <c r="J52" s="188" t="s">
        <v>40</v>
      </c>
      <c r="K52" s="192">
        <v>0</v>
      </c>
      <c r="L52" s="183"/>
      <c r="M52" s="183"/>
      <c r="N52" s="184">
        <f>+K52/$M$79</f>
        <v>0</v>
      </c>
    </row>
    <row r="53" spans="1:14" ht="38.25" hidden="1" x14ac:dyDescent="0.2">
      <c r="A53" s="193">
        <v>1</v>
      </c>
      <c r="B53" s="193">
        <v>4</v>
      </c>
      <c r="C53" s="193">
        <v>1</v>
      </c>
      <c r="D53" s="194" t="s">
        <v>10</v>
      </c>
      <c r="E53" s="194" t="s">
        <v>21</v>
      </c>
      <c r="F53" s="194" t="s">
        <v>5</v>
      </c>
      <c r="G53" s="194" t="s">
        <v>4</v>
      </c>
      <c r="H53" s="194" t="s">
        <v>4</v>
      </c>
      <c r="I53" s="194" t="s">
        <v>6</v>
      </c>
      <c r="J53" s="188" t="s">
        <v>65</v>
      </c>
      <c r="K53" s="192"/>
      <c r="L53" s="183"/>
      <c r="M53" s="183"/>
      <c r="N53" s="184">
        <f>+K53/$M$79</f>
        <v>0</v>
      </c>
    </row>
    <row r="54" spans="1:14" x14ac:dyDescent="0.2">
      <c r="A54" s="193"/>
      <c r="B54" s="193"/>
      <c r="C54" s="193"/>
      <c r="D54" s="194"/>
      <c r="E54" s="194"/>
      <c r="F54" s="194"/>
      <c r="G54" s="194"/>
      <c r="H54" s="194"/>
      <c r="I54" s="194"/>
      <c r="J54" s="201"/>
      <c r="K54" s="192"/>
      <c r="L54" s="183"/>
      <c r="M54" s="183"/>
      <c r="N54" s="184"/>
    </row>
    <row r="55" spans="1:14" ht="21.75" customHeight="1" x14ac:dyDescent="0.2">
      <c r="A55" s="193">
        <v>1</v>
      </c>
      <c r="B55" s="193">
        <v>4</v>
      </c>
      <c r="C55" s="193">
        <v>3</v>
      </c>
      <c r="D55" s="194" t="s">
        <v>4</v>
      </c>
      <c r="E55" s="194" t="s">
        <v>5</v>
      </c>
      <c r="F55" s="194" t="s">
        <v>5</v>
      </c>
      <c r="G55" s="194" t="s">
        <v>4</v>
      </c>
      <c r="H55" s="194" t="s">
        <v>4</v>
      </c>
      <c r="I55" s="194" t="s">
        <v>6</v>
      </c>
      <c r="J55" s="203" t="s">
        <v>61</v>
      </c>
      <c r="K55" s="192">
        <f>+K56</f>
        <v>6500000</v>
      </c>
      <c r="L55" s="183"/>
      <c r="M55" s="183"/>
      <c r="N55" s="184">
        <f>+K55/$M$79</f>
        <v>2.2939024061479915E-3</v>
      </c>
    </row>
    <row r="56" spans="1:14" ht="27.75" customHeight="1" x14ac:dyDescent="0.2">
      <c r="A56" s="193">
        <v>1</v>
      </c>
      <c r="B56" s="193">
        <v>4</v>
      </c>
      <c r="C56" s="193">
        <v>3</v>
      </c>
      <c r="D56" s="194" t="s">
        <v>10</v>
      </c>
      <c r="E56" s="194" t="s">
        <v>5</v>
      </c>
      <c r="F56" s="194" t="s">
        <v>5</v>
      </c>
      <c r="G56" s="194" t="s">
        <v>4</v>
      </c>
      <c r="H56" s="194" t="s">
        <v>4</v>
      </c>
      <c r="I56" s="194" t="s">
        <v>6</v>
      </c>
      <c r="J56" s="188" t="s">
        <v>62</v>
      </c>
      <c r="K56" s="192">
        <v>6500000</v>
      </c>
      <c r="L56" s="183"/>
      <c r="M56" s="183"/>
      <c r="N56" s="184">
        <f>+K56/$M$79</f>
        <v>2.2939024061479915E-3</v>
      </c>
    </row>
    <row r="57" spans="1:14" x14ac:dyDescent="0.2">
      <c r="A57" s="193"/>
      <c r="B57" s="193"/>
      <c r="C57" s="193"/>
      <c r="D57" s="194"/>
      <c r="E57" s="194"/>
      <c r="F57" s="194"/>
      <c r="G57" s="194"/>
      <c r="H57" s="194"/>
      <c r="I57" s="194"/>
      <c r="J57" s="201"/>
      <c r="K57" s="192"/>
      <c r="L57" s="183"/>
      <c r="M57" s="183"/>
      <c r="N57" s="184"/>
    </row>
    <row r="58" spans="1:14" hidden="1" x14ac:dyDescent="0.2">
      <c r="A58" s="193">
        <v>2</v>
      </c>
      <c r="B58" s="193">
        <v>0</v>
      </c>
      <c r="C58" s="193">
        <v>0</v>
      </c>
      <c r="D58" s="194" t="s">
        <v>4</v>
      </c>
      <c r="E58" s="194" t="s">
        <v>5</v>
      </c>
      <c r="F58" s="194" t="s">
        <v>5</v>
      </c>
      <c r="G58" s="194" t="s">
        <v>4</v>
      </c>
      <c r="H58" s="194" t="s">
        <v>4</v>
      </c>
      <c r="I58" s="194" t="s">
        <v>6</v>
      </c>
      <c r="J58" s="195" t="s">
        <v>41</v>
      </c>
      <c r="K58" s="183"/>
      <c r="L58" s="183"/>
      <c r="M58" s="196">
        <f>+L60+L66+L74</f>
        <v>0</v>
      </c>
      <c r="N58" s="184">
        <f>+M58/$M$79</f>
        <v>0</v>
      </c>
    </row>
    <row r="59" spans="1:14" hidden="1" x14ac:dyDescent="0.2">
      <c r="A59" s="193"/>
      <c r="B59" s="193"/>
      <c r="C59" s="193"/>
      <c r="D59" s="194"/>
      <c r="E59" s="194"/>
      <c r="F59" s="194"/>
      <c r="G59" s="194"/>
      <c r="H59" s="194"/>
      <c r="I59" s="194"/>
      <c r="J59" s="201"/>
      <c r="K59" s="192"/>
      <c r="L59" s="183"/>
      <c r="M59" s="183"/>
      <c r="N59" s="184"/>
    </row>
    <row r="60" spans="1:14" hidden="1" x14ac:dyDescent="0.2">
      <c r="A60" s="193">
        <v>2</v>
      </c>
      <c r="B60" s="193">
        <v>1</v>
      </c>
      <c r="C60" s="193">
        <v>0</v>
      </c>
      <c r="D60" s="194" t="s">
        <v>4</v>
      </c>
      <c r="E60" s="194" t="s">
        <v>5</v>
      </c>
      <c r="F60" s="194" t="s">
        <v>5</v>
      </c>
      <c r="G60" s="194" t="s">
        <v>4</v>
      </c>
      <c r="H60" s="194" t="s">
        <v>4</v>
      </c>
      <c r="I60" s="194" t="s">
        <v>6</v>
      </c>
      <c r="J60" s="190" t="s">
        <v>42</v>
      </c>
      <c r="K60" s="183"/>
      <c r="L60" s="197">
        <f>+K62</f>
        <v>0</v>
      </c>
      <c r="M60" s="183"/>
      <c r="N60" s="184">
        <f>+L60/M79</f>
        <v>0</v>
      </c>
    </row>
    <row r="61" spans="1:14" hidden="1" x14ac:dyDescent="0.2">
      <c r="A61" s="193"/>
      <c r="B61" s="193"/>
      <c r="C61" s="193"/>
      <c r="D61" s="194"/>
      <c r="E61" s="194"/>
      <c r="F61" s="194"/>
      <c r="G61" s="194"/>
      <c r="H61" s="194"/>
      <c r="I61" s="194"/>
      <c r="J61" s="190"/>
      <c r="K61" s="197"/>
      <c r="L61" s="183"/>
      <c r="M61" s="183"/>
      <c r="N61" s="184"/>
    </row>
    <row r="62" spans="1:14" hidden="1" x14ac:dyDescent="0.2">
      <c r="A62" s="193">
        <v>2</v>
      </c>
      <c r="B62" s="193">
        <v>1</v>
      </c>
      <c r="C62" s="193">
        <v>1</v>
      </c>
      <c r="D62" s="194" t="s">
        <v>4</v>
      </c>
      <c r="E62" s="194" t="s">
        <v>5</v>
      </c>
      <c r="F62" s="194" t="s">
        <v>5</v>
      </c>
      <c r="G62" s="194" t="s">
        <v>4</v>
      </c>
      <c r="H62" s="194" t="s">
        <v>4</v>
      </c>
      <c r="I62" s="194" t="s">
        <v>6</v>
      </c>
      <c r="J62" s="198" t="s">
        <v>43</v>
      </c>
      <c r="K62" s="192">
        <f>+K64</f>
        <v>0</v>
      </c>
      <c r="L62" s="183"/>
      <c r="M62" s="183"/>
      <c r="N62" s="184">
        <f>+K62/$M$79</f>
        <v>0</v>
      </c>
    </row>
    <row r="63" spans="1:14" hidden="1" x14ac:dyDescent="0.2">
      <c r="A63" s="193"/>
      <c r="B63" s="193"/>
      <c r="C63" s="193"/>
      <c r="D63" s="194"/>
      <c r="E63" s="194"/>
      <c r="F63" s="194"/>
      <c r="G63" s="194"/>
      <c r="H63" s="194"/>
      <c r="I63" s="194"/>
      <c r="J63" s="198"/>
      <c r="K63" s="192"/>
      <c r="L63" s="183"/>
      <c r="M63" s="183"/>
      <c r="N63" s="184"/>
    </row>
    <row r="64" spans="1:14" ht="13.5" hidden="1" customHeight="1" x14ac:dyDescent="0.2">
      <c r="A64" s="193">
        <v>2</v>
      </c>
      <c r="B64" s="193">
        <v>1</v>
      </c>
      <c r="C64" s="193">
        <v>1</v>
      </c>
      <c r="D64" s="194" t="s">
        <v>10</v>
      </c>
      <c r="E64" s="194" t="s">
        <v>5</v>
      </c>
      <c r="F64" s="194" t="s">
        <v>5</v>
      </c>
      <c r="G64" s="194" t="s">
        <v>4</v>
      </c>
      <c r="H64" s="194" t="s">
        <v>4</v>
      </c>
      <c r="I64" s="194" t="s">
        <v>6</v>
      </c>
      <c r="J64" s="188" t="s">
        <v>44</v>
      </c>
      <c r="K64" s="192">
        <f>+K65+L66</f>
        <v>0</v>
      </c>
      <c r="L64" s="183"/>
      <c r="M64" s="183"/>
      <c r="N64" s="184">
        <f>+K64/$M$79</f>
        <v>0</v>
      </c>
    </row>
    <row r="65" spans="1:14" hidden="1" x14ac:dyDescent="0.2">
      <c r="A65" s="193"/>
      <c r="B65" s="193"/>
      <c r="C65" s="193"/>
      <c r="D65" s="194"/>
      <c r="E65" s="194"/>
      <c r="F65" s="194"/>
      <c r="G65" s="194"/>
      <c r="H65" s="194"/>
      <c r="I65" s="194"/>
      <c r="J65" s="201"/>
      <c r="K65" s="192"/>
      <c r="L65" s="183"/>
      <c r="M65" s="183"/>
      <c r="N65" s="184"/>
    </row>
    <row r="66" spans="1:14" hidden="1" x14ac:dyDescent="0.2">
      <c r="A66" s="193">
        <v>2</v>
      </c>
      <c r="B66" s="193">
        <v>4</v>
      </c>
      <c r="C66" s="193">
        <v>0</v>
      </c>
      <c r="D66" s="194" t="s">
        <v>4</v>
      </c>
      <c r="E66" s="194" t="s">
        <v>5</v>
      </c>
      <c r="F66" s="194" t="s">
        <v>5</v>
      </c>
      <c r="G66" s="194" t="s">
        <v>4</v>
      </c>
      <c r="H66" s="194" t="s">
        <v>4</v>
      </c>
      <c r="I66" s="194" t="s">
        <v>6</v>
      </c>
      <c r="J66" s="190" t="s">
        <v>45</v>
      </c>
      <c r="K66" s="183"/>
      <c r="L66" s="197">
        <f>+K68</f>
        <v>0</v>
      </c>
      <c r="M66" s="183"/>
      <c r="N66" s="184">
        <f>+L66/$M$79</f>
        <v>0</v>
      </c>
    </row>
    <row r="67" spans="1:14" hidden="1" x14ac:dyDescent="0.2">
      <c r="A67" s="193"/>
      <c r="B67" s="193"/>
      <c r="C67" s="193"/>
      <c r="D67" s="194"/>
      <c r="E67" s="194"/>
      <c r="F67" s="194"/>
      <c r="G67" s="194"/>
      <c r="H67" s="194"/>
      <c r="I67" s="194"/>
      <c r="J67" s="188"/>
      <c r="K67" s="192"/>
      <c r="L67" s="183"/>
      <c r="M67" s="183"/>
      <c r="N67" s="184"/>
    </row>
    <row r="68" spans="1:14" ht="25.5" hidden="1" x14ac:dyDescent="0.2">
      <c r="A68" s="193">
        <v>2</v>
      </c>
      <c r="B68" s="193">
        <v>4</v>
      </c>
      <c r="C68" s="193">
        <v>1</v>
      </c>
      <c r="D68" s="194" t="s">
        <v>4</v>
      </c>
      <c r="E68" s="194" t="s">
        <v>5</v>
      </c>
      <c r="F68" s="194" t="s">
        <v>5</v>
      </c>
      <c r="G68" s="194" t="s">
        <v>4</v>
      </c>
      <c r="H68" s="194" t="s">
        <v>4</v>
      </c>
      <c r="I68" s="194" t="s">
        <v>6</v>
      </c>
      <c r="J68" s="203" t="s">
        <v>46</v>
      </c>
      <c r="K68" s="192">
        <f>+K69</f>
        <v>0</v>
      </c>
      <c r="L68" s="183"/>
      <c r="M68" s="183"/>
      <c r="N68" s="184">
        <f>+K68/$M$79</f>
        <v>0</v>
      </c>
    </row>
    <row r="69" spans="1:14" ht="13.5" hidden="1" customHeight="1" x14ac:dyDescent="0.2">
      <c r="A69" s="193">
        <v>2</v>
      </c>
      <c r="B69" s="193">
        <v>4</v>
      </c>
      <c r="C69" s="193">
        <v>1</v>
      </c>
      <c r="D69" s="194" t="s">
        <v>10</v>
      </c>
      <c r="E69" s="194" t="s">
        <v>5</v>
      </c>
      <c r="F69" s="194" t="s">
        <v>5</v>
      </c>
      <c r="G69" s="194" t="s">
        <v>4</v>
      </c>
      <c r="H69" s="194" t="s">
        <v>4</v>
      </c>
      <c r="I69" s="194" t="s">
        <v>6</v>
      </c>
      <c r="J69" s="188" t="s">
        <v>36</v>
      </c>
      <c r="K69" s="192">
        <f>+K70+K71</f>
        <v>0</v>
      </c>
      <c r="L69" s="183"/>
      <c r="M69" s="183"/>
      <c r="N69" s="184">
        <f>+K69/$M$79</f>
        <v>0</v>
      </c>
    </row>
    <row r="70" spans="1:14" ht="15.75" hidden="1" customHeight="1" x14ac:dyDescent="0.2">
      <c r="A70" s="193">
        <v>2</v>
      </c>
      <c r="B70" s="193">
        <v>4</v>
      </c>
      <c r="C70" s="193">
        <v>1</v>
      </c>
      <c r="D70" s="194" t="s">
        <v>10</v>
      </c>
      <c r="E70" s="194" t="s">
        <v>12</v>
      </c>
      <c r="F70" s="194" t="s">
        <v>5</v>
      </c>
      <c r="G70" s="194" t="s">
        <v>4</v>
      </c>
      <c r="H70" s="194" t="s">
        <v>4</v>
      </c>
      <c r="I70" s="194" t="s">
        <v>6</v>
      </c>
      <c r="J70" s="188" t="s">
        <v>40</v>
      </c>
      <c r="K70" s="192">
        <v>0</v>
      </c>
      <c r="L70" s="183"/>
      <c r="M70" s="183"/>
      <c r="N70" s="184">
        <f>+K70/$M$79</f>
        <v>0</v>
      </c>
    </row>
    <row r="71" spans="1:14" ht="12.75" hidden="1" customHeight="1" x14ac:dyDescent="0.2">
      <c r="A71" s="193"/>
      <c r="B71" s="193"/>
      <c r="C71" s="193"/>
      <c r="D71" s="194" t="s">
        <v>16</v>
      </c>
      <c r="E71" s="194" t="s">
        <v>47</v>
      </c>
      <c r="F71" s="194" t="s">
        <v>23</v>
      </c>
      <c r="G71" s="194"/>
      <c r="H71" s="194"/>
      <c r="I71" s="194" t="s">
        <v>21</v>
      </c>
      <c r="J71" s="201" t="s">
        <v>37</v>
      </c>
      <c r="K71" s="192">
        <v>0</v>
      </c>
      <c r="L71" s="183"/>
      <c r="M71" s="183"/>
      <c r="N71" s="184"/>
    </row>
    <row r="72" spans="1:14" hidden="1" x14ac:dyDescent="0.2">
      <c r="A72" s="193"/>
      <c r="B72" s="193"/>
      <c r="C72" s="193"/>
      <c r="D72" s="194"/>
      <c r="E72" s="194"/>
      <c r="F72" s="194"/>
      <c r="G72" s="194"/>
      <c r="H72" s="194"/>
      <c r="I72" s="194"/>
      <c r="J72" s="188"/>
      <c r="K72" s="192"/>
      <c r="L72" s="183"/>
      <c r="M72" s="183"/>
      <c r="N72" s="184"/>
    </row>
    <row r="73" spans="1:14" hidden="1" x14ac:dyDescent="0.2">
      <c r="A73" s="193"/>
      <c r="B73" s="193"/>
      <c r="C73" s="193"/>
      <c r="D73" s="194"/>
      <c r="E73" s="194"/>
      <c r="F73" s="194"/>
      <c r="G73" s="194"/>
      <c r="H73" s="194"/>
      <c r="I73" s="194"/>
      <c r="J73" s="188"/>
      <c r="K73" s="192"/>
      <c r="L73" s="183"/>
      <c r="M73" s="183"/>
      <c r="N73" s="184"/>
    </row>
    <row r="74" spans="1:14" s="3" customFormat="1" hidden="1" x14ac:dyDescent="0.2">
      <c r="A74" s="207">
        <v>3</v>
      </c>
      <c r="B74" s="207">
        <v>3</v>
      </c>
      <c r="C74" s="207">
        <v>0</v>
      </c>
      <c r="D74" s="208" t="s">
        <v>4</v>
      </c>
      <c r="E74" s="208" t="s">
        <v>5</v>
      </c>
      <c r="F74" s="208" t="s">
        <v>5</v>
      </c>
      <c r="G74" s="208" t="s">
        <v>4</v>
      </c>
      <c r="H74" s="208" t="s">
        <v>4</v>
      </c>
      <c r="I74" s="208" t="s">
        <v>6</v>
      </c>
      <c r="J74" s="190" t="s">
        <v>48</v>
      </c>
      <c r="K74" s="209"/>
      <c r="L74" s="197">
        <f>+K76+K77</f>
        <v>0</v>
      </c>
      <c r="M74" s="209"/>
      <c r="N74" s="184">
        <f>+L74/$M$79</f>
        <v>0</v>
      </c>
    </row>
    <row r="75" spans="1:14" hidden="1" x14ac:dyDescent="0.2">
      <c r="A75" s="193"/>
      <c r="B75" s="193"/>
      <c r="C75" s="193"/>
      <c r="D75" s="194"/>
      <c r="E75" s="194"/>
      <c r="F75" s="194"/>
      <c r="G75" s="194"/>
      <c r="H75" s="194"/>
      <c r="I75" s="194"/>
      <c r="J75" s="188"/>
      <c r="K75" s="192"/>
      <c r="L75" s="183"/>
      <c r="M75" s="183"/>
      <c r="N75" s="184"/>
    </row>
    <row r="76" spans="1:14" hidden="1" x14ac:dyDescent="0.2">
      <c r="A76" s="193">
        <v>3</v>
      </c>
      <c r="B76" s="193">
        <v>3</v>
      </c>
      <c r="C76" s="193">
        <v>1</v>
      </c>
      <c r="D76" s="194" t="s">
        <v>4</v>
      </c>
      <c r="E76" s="194" t="s">
        <v>5</v>
      </c>
      <c r="F76" s="194" t="s">
        <v>5</v>
      </c>
      <c r="G76" s="194" t="s">
        <v>4</v>
      </c>
      <c r="H76" s="194" t="s">
        <v>4</v>
      </c>
      <c r="I76" s="194" t="s">
        <v>6</v>
      </c>
      <c r="J76" s="201" t="s">
        <v>49</v>
      </c>
      <c r="K76" s="192"/>
      <c r="L76" s="210"/>
      <c r="M76" s="183"/>
      <c r="N76" s="184"/>
    </row>
    <row r="77" spans="1:14" hidden="1" x14ac:dyDescent="0.2">
      <c r="A77" s="193">
        <v>3</v>
      </c>
      <c r="B77" s="193">
        <v>3</v>
      </c>
      <c r="C77" s="193">
        <v>2</v>
      </c>
      <c r="D77" s="194" t="s">
        <v>4</v>
      </c>
      <c r="E77" s="194" t="s">
        <v>5</v>
      </c>
      <c r="F77" s="194" t="s">
        <v>5</v>
      </c>
      <c r="G77" s="194" t="s">
        <v>4</v>
      </c>
      <c r="H77" s="194" t="s">
        <v>4</v>
      </c>
      <c r="I77" s="194" t="s">
        <v>6</v>
      </c>
      <c r="J77" s="188" t="s">
        <v>50</v>
      </c>
      <c r="K77" s="192"/>
      <c r="L77" s="210"/>
      <c r="M77" s="183"/>
      <c r="N77" s="184"/>
    </row>
    <row r="78" spans="1:14" x14ac:dyDescent="0.2">
      <c r="A78" s="193"/>
      <c r="B78" s="193"/>
      <c r="C78" s="193"/>
      <c r="D78" s="194"/>
      <c r="E78" s="194"/>
      <c r="F78" s="194"/>
      <c r="G78" s="194"/>
      <c r="H78" s="194"/>
      <c r="I78" s="194"/>
      <c r="J78" s="188"/>
      <c r="K78" s="192"/>
      <c r="L78" s="183"/>
      <c r="M78" s="183"/>
      <c r="N78" s="184"/>
    </row>
    <row r="79" spans="1:14" ht="13.5" thickBot="1" x14ac:dyDescent="0.25">
      <c r="A79" s="183"/>
      <c r="B79" s="183"/>
      <c r="C79" s="183"/>
      <c r="D79" s="194"/>
      <c r="E79" s="211"/>
      <c r="F79" s="211"/>
      <c r="G79" s="211"/>
      <c r="H79" s="211"/>
      <c r="I79" s="211"/>
      <c r="J79" s="190" t="s">
        <v>51</v>
      </c>
      <c r="K79" s="183"/>
      <c r="L79" s="212"/>
      <c r="M79" s="213">
        <f>+M9+M58</f>
        <v>2833599190</v>
      </c>
      <c r="N79" s="184">
        <f>+M79/M79</f>
        <v>1</v>
      </c>
    </row>
    <row r="80" spans="1:14" ht="13.5" thickTop="1" x14ac:dyDescent="0.2">
      <c r="A80" s="183"/>
      <c r="B80" s="183"/>
      <c r="C80" s="183"/>
      <c r="D80" s="194"/>
      <c r="E80" s="211"/>
      <c r="F80" s="211"/>
      <c r="G80" s="211"/>
      <c r="H80" s="211"/>
      <c r="I80" s="211"/>
      <c r="J80" s="190"/>
      <c r="K80" s="183"/>
      <c r="L80" s="183"/>
      <c r="M80" s="183"/>
      <c r="N80" s="184"/>
    </row>
    <row r="81" spans="4:15" x14ac:dyDescent="0.2">
      <c r="D81" s="2"/>
      <c r="E81" s="4"/>
      <c r="F81" s="4"/>
      <c r="G81" s="4"/>
      <c r="H81" s="4"/>
      <c r="I81" s="4"/>
      <c r="J81" s="12"/>
      <c r="K81" s="5"/>
      <c r="M81" s="10"/>
    </row>
    <row r="82" spans="4:15" ht="12" customHeight="1" x14ac:dyDescent="0.2">
      <c r="D82" s="6"/>
      <c r="E82" s="7"/>
      <c r="F82" s="7"/>
      <c r="G82" s="7"/>
      <c r="H82" s="7"/>
      <c r="I82" s="7"/>
      <c r="J82" s="13"/>
      <c r="K82" s="8"/>
      <c r="M82" s="8"/>
    </row>
    <row r="83" spans="4:15" ht="25.5" customHeight="1" x14ac:dyDescent="0.2">
      <c r="D83" s="6"/>
      <c r="E83" s="7"/>
      <c r="F83" s="7"/>
      <c r="G83" s="7"/>
      <c r="H83" s="7"/>
      <c r="I83" s="7"/>
      <c r="J83" s="54"/>
      <c r="K83" s="54"/>
    </row>
    <row r="84" spans="4:15" x14ac:dyDescent="0.2">
      <c r="D84" s="6"/>
      <c r="E84" s="7"/>
      <c r="F84" s="7"/>
      <c r="G84" s="7"/>
      <c r="H84" s="7"/>
      <c r="I84" s="7"/>
      <c r="J84" s="11"/>
    </row>
    <row r="85" spans="4:15" x14ac:dyDescent="0.2">
      <c r="D85" s="6"/>
      <c r="E85" s="7"/>
      <c r="F85" s="7"/>
      <c r="G85" s="7"/>
      <c r="H85" s="7"/>
      <c r="I85" s="7"/>
      <c r="L85" s="8"/>
    </row>
    <row r="86" spans="4:15" x14ac:dyDescent="0.2">
      <c r="D86" s="6"/>
      <c r="E86" s="7"/>
      <c r="F86" s="7"/>
      <c r="G86" s="7"/>
      <c r="H86" s="7"/>
      <c r="I86" s="7"/>
      <c r="J86" s="15"/>
      <c r="M86" s="8"/>
      <c r="N86" s="8"/>
      <c r="O86" s="1">
        <v>3106000000</v>
      </c>
    </row>
    <row r="87" spans="4:15" x14ac:dyDescent="0.2">
      <c r="D87" s="6"/>
      <c r="E87" s="7"/>
      <c r="F87" s="7"/>
      <c r="G87" s="7"/>
      <c r="H87" s="7"/>
      <c r="I87" s="7"/>
      <c r="M87" s="8"/>
      <c r="O87" s="1">
        <v>659509822.08195925</v>
      </c>
    </row>
    <row r="88" spans="4:15" x14ac:dyDescent="0.2">
      <c r="D88" s="6"/>
      <c r="E88" s="7"/>
      <c r="F88" s="7"/>
      <c r="G88" s="7"/>
      <c r="H88" s="7"/>
      <c r="I88" s="7"/>
      <c r="O88" s="1">
        <f>+O86-O87</f>
        <v>2446490177.9180408</v>
      </c>
    </row>
    <row r="89" spans="4:15" x14ac:dyDescent="0.2">
      <c r="D89" s="6"/>
      <c r="E89" s="7"/>
      <c r="F89" s="7"/>
      <c r="G89" s="7"/>
      <c r="H89" s="7"/>
      <c r="I89" s="7"/>
      <c r="M89" s="8"/>
    </row>
    <row r="90" spans="4:15" x14ac:dyDescent="0.2">
      <c r="D90" s="6"/>
      <c r="E90" s="7"/>
      <c r="F90" s="7"/>
      <c r="G90" s="7"/>
      <c r="H90" s="7"/>
      <c r="I90" s="7"/>
      <c r="M90" s="8"/>
    </row>
    <row r="91" spans="4:15" x14ac:dyDescent="0.2">
      <c r="D91" s="6"/>
      <c r="E91" s="7"/>
      <c r="F91" s="7"/>
      <c r="G91" s="7"/>
      <c r="H91" s="7"/>
      <c r="I91" s="7"/>
      <c r="M91" s="8"/>
    </row>
    <row r="92" spans="4:15" x14ac:dyDescent="0.2">
      <c r="D92" s="6"/>
      <c r="E92" s="7"/>
      <c r="F92" s="7"/>
      <c r="G92" s="7"/>
      <c r="H92" s="7"/>
      <c r="I92" s="7"/>
      <c r="J92" s="15"/>
    </row>
    <row r="93" spans="4:15" x14ac:dyDescent="0.2">
      <c r="D93" s="6"/>
      <c r="E93" s="7"/>
      <c r="F93" s="7"/>
      <c r="G93" s="7"/>
      <c r="H93" s="7"/>
      <c r="I93" s="7"/>
      <c r="J93" s="15"/>
    </row>
    <row r="94" spans="4:15" x14ac:dyDescent="0.2">
      <c r="D94" s="6"/>
      <c r="E94" s="7"/>
      <c r="F94" s="7"/>
      <c r="G94" s="7"/>
      <c r="H94" s="7"/>
      <c r="I94" s="7"/>
    </row>
    <row r="95" spans="4:15" x14ac:dyDescent="0.2">
      <c r="D95" s="6"/>
      <c r="E95" s="7"/>
      <c r="F95" s="7"/>
      <c r="G95" s="7"/>
      <c r="H95" s="7"/>
      <c r="I95" s="7"/>
    </row>
    <row r="96" spans="4:15" x14ac:dyDescent="0.2">
      <c r="D96" s="6"/>
      <c r="E96" s="7"/>
      <c r="F96" s="7"/>
      <c r="G96" s="7"/>
      <c r="H96" s="7"/>
      <c r="I96" s="7"/>
      <c r="J96" s="15"/>
    </row>
    <row r="97" spans="4:9" x14ac:dyDescent="0.2">
      <c r="D97" s="6"/>
      <c r="E97" s="7"/>
      <c r="F97" s="7"/>
      <c r="G97" s="7"/>
      <c r="H97" s="7"/>
      <c r="I97" s="7"/>
    </row>
    <row r="98" spans="4:9" x14ac:dyDescent="0.2">
      <c r="D98" s="6"/>
      <c r="E98" s="7"/>
      <c r="F98" s="7"/>
      <c r="G98" s="7"/>
      <c r="H98" s="7"/>
      <c r="I98" s="7"/>
    </row>
    <row r="99" spans="4:9" x14ac:dyDescent="0.2">
      <c r="D99" s="6"/>
      <c r="E99" s="7"/>
      <c r="F99" s="7"/>
      <c r="G99" s="7"/>
      <c r="H99" s="7"/>
      <c r="I99" s="7"/>
    </row>
    <row r="100" spans="4:9" x14ac:dyDescent="0.2">
      <c r="D100" s="6"/>
      <c r="E100" s="7"/>
      <c r="F100" s="7"/>
      <c r="G100" s="7"/>
      <c r="H100" s="7"/>
      <c r="I100" s="7"/>
    </row>
    <row r="101" spans="4:9" x14ac:dyDescent="0.2">
      <c r="D101" s="6"/>
      <c r="E101" s="7"/>
      <c r="F101" s="7"/>
      <c r="G101" s="7"/>
      <c r="H101" s="7"/>
      <c r="I101" s="7"/>
    </row>
    <row r="102" spans="4:9" x14ac:dyDescent="0.2">
      <c r="D102" s="6"/>
      <c r="E102" s="7"/>
      <c r="F102" s="7"/>
      <c r="G102" s="7"/>
      <c r="H102" s="7"/>
      <c r="I102" s="7"/>
    </row>
    <row r="103" spans="4:9" x14ac:dyDescent="0.2">
      <c r="D103" s="6"/>
      <c r="E103" s="7"/>
      <c r="F103" s="7"/>
      <c r="G103" s="7"/>
      <c r="H103" s="7"/>
      <c r="I103" s="7"/>
    </row>
    <row r="104" spans="4:9" x14ac:dyDescent="0.2">
      <c r="D104" s="6"/>
      <c r="E104" s="7"/>
      <c r="F104" s="7"/>
      <c r="G104" s="7"/>
      <c r="H104" s="7"/>
      <c r="I104" s="7"/>
    </row>
    <row r="105" spans="4:9" x14ac:dyDescent="0.2">
      <c r="D105" s="6"/>
      <c r="E105" s="7"/>
      <c r="F105" s="7"/>
      <c r="G105" s="7"/>
      <c r="H105" s="7"/>
      <c r="I105" s="7"/>
    </row>
    <row r="106" spans="4:9" x14ac:dyDescent="0.2">
      <c r="D106" s="6"/>
      <c r="E106" s="7"/>
      <c r="F106" s="7"/>
      <c r="G106" s="7"/>
      <c r="H106" s="7"/>
      <c r="I106" s="7"/>
    </row>
    <row r="107" spans="4:9" x14ac:dyDescent="0.2">
      <c r="D107" s="6"/>
      <c r="E107" s="7"/>
      <c r="F107" s="7"/>
      <c r="G107" s="7"/>
      <c r="H107" s="7"/>
      <c r="I107" s="7"/>
    </row>
    <row r="108" spans="4:9" x14ac:dyDescent="0.2">
      <c r="D108" s="6"/>
      <c r="E108" s="7"/>
      <c r="F108" s="7"/>
      <c r="G108" s="7"/>
      <c r="H108" s="7"/>
      <c r="I108" s="7"/>
    </row>
    <row r="109" spans="4:9" x14ac:dyDescent="0.2">
      <c r="D109" s="6"/>
      <c r="E109" s="7"/>
      <c r="F109" s="7"/>
      <c r="G109" s="7"/>
      <c r="H109" s="7"/>
      <c r="I109" s="7"/>
    </row>
    <row r="110" spans="4:9" x14ac:dyDescent="0.2">
      <c r="D110" s="6"/>
      <c r="E110" s="7"/>
      <c r="F110" s="7"/>
      <c r="G110" s="7"/>
      <c r="H110" s="7"/>
      <c r="I110" s="7"/>
    </row>
    <row r="111" spans="4:9" x14ac:dyDescent="0.2">
      <c r="D111" s="6"/>
      <c r="E111" s="7"/>
      <c r="F111" s="7"/>
      <c r="G111" s="7"/>
      <c r="H111" s="7"/>
      <c r="I111" s="7"/>
    </row>
    <row r="112" spans="4:9" x14ac:dyDescent="0.2">
      <c r="D112" s="6"/>
      <c r="E112" s="7"/>
      <c r="F112" s="7"/>
      <c r="G112" s="7"/>
      <c r="H112" s="7"/>
      <c r="I112" s="7"/>
    </row>
    <row r="113" spans="4:9" x14ac:dyDescent="0.2">
      <c r="D113" s="6"/>
      <c r="E113" s="7"/>
      <c r="F113" s="7"/>
      <c r="G113" s="7"/>
      <c r="H113" s="7"/>
      <c r="I113" s="7"/>
    </row>
    <row r="114" spans="4:9" x14ac:dyDescent="0.2">
      <c r="D114" s="6"/>
      <c r="E114" s="7"/>
      <c r="F114" s="7"/>
      <c r="G114" s="7"/>
      <c r="H114" s="7"/>
      <c r="I114" s="7"/>
    </row>
    <row r="115" spans="4:9" x14ac:dyDescent="0.2">
      <c r="D115" s="6"/>
      <c r="E115" s="7"/>
      <c r="F115" s="7"/>
      <c r="G115" s="7"/>
      <c r="H115" s="7"/>
      <c r="I115" s="7"/>
    </row>
    <row r="116" spans="4:9" x14ac:dyDescent="0.2">
      <c r="D116" s="6"/>
      <c r="E116" s="7"/>
      <c r="F116" s="7"/>
      <c r="G116" s="7"/>
      <c r="H116" s="7"/>
      <c r="I116" s="7"/>
    </row>
    <row r="117" spans="4:9" x14ac:dyDescent="0.2">
      <c r="D117" s="6"/>
      <c r="E117" s="7"/>
      <c r="F117" s="7"/>
      <c r="G117" s="7"/>
      <c r="H117" s="7"/>
      <c r="I117" s="7"/>
    </row>
    <row r="118" spans="4:9" x14ac:dyDescent="0.2">
      <c r="D118" s="6"/>
      <c r="E118" s="7"/>
      <c r="F118" s="7"/>
      <c r="G118" s="7"/>
      <c r="H118" s="7"/>
      <c r="I118" s="7"/>
    </row>
    <row r="119" spans="4:9" x14ac:dyDescent="0.2">
      <c r="D119" s="6"/>
      <c r="E119" s="7"/>
      <c r="F119" s="7"/>
      <c r="G119" s="7"/>
      <c r="H119" s="7"/>
      <c r="I119" s="7"/>
    </row>
    <row r="120" spans="4:9" x14ac:dyDescent="0.2">
      <c r="D120" s="6"/>
      <c r="E120" s="7"/>
      <c r="F120" s="7"/>
      <c r="G120" s="7"/>
      <c r="H120" s="7"/>
      <c r="I120" s="7"/>
    </row>
    <row r="121" spans="4:9" x14ac:dyDescent="0.2">
      <c r="D121" s="6"/>
      <c r="E121" s="7"/>
      <c r="F121" s="7"/>
      <c r="G121" s="7"/>
      <c r="H121" s="7"/>
      <c r="I121" s="7"/>
    </row>
    <row r="122" spans="4:9" x14ac:dyDescent="0.2">
      <c r="D122" s="6"/>
      <c r="E122" s="7"/>
      <c r="F122" s="7"/>
      <c r="G122" s="7"/>
      <c r="H122" s="7"/>
      <c r="I122" s="7"/>
    </row>
    <row r="123" spans="4:9" x14ac:dyDescent="0.2">
      <c r="D123" s="6"/>
      <c r="E123" s="7"/>
      <c r="F123" s="7"/>
      <c r="G123" s="7"/>
      <c r="H123" s="7"/>
      <c r="I123" s="7"/>
    </row>
    <row r="124" spans="4:9" x14ac:dyDescent="0.2">
      <c r="D124" s="6"/>
      <c r="E124" s="7"/>
      <c r="F124" s="7"/>
      <c r="G124" s="7"/>
      <c r="H124" s="7"/>
      <c r="I124" s="7"/>
    </row>
    <row r="125" spans="4:9" x14ac:dyDescent="0.2">
      <c r="D125" s="6"/>
      <c r="E125" s="7"/>
      <c r="F125" s="7"/>
      <c r="G125" s="7"/>
      <c r="H125" s="7"/>
      <c r="I125" s="7"/>
    </row>
    <row r="126" spans="4:9" x14ac:dyDescent="0.2">
      <c r="D126" s="6"/>
      <c r="E126" s="7"/>
      <c r="F126" s="7"/>
      <c r="G126" s="7"/>
      <c r="H126" s="7"/>
      <c r="I126" s="7"/>
    </row>
    <row r="127" spans="4:9" x14ac:dyDescent="0.2">
      <c r="D127" s="6"/>
      <c r="E127" s="7"/>
      <c r="F127" s="7"/>
      <c r="G127" s="7"/>
      <c r="H127" s="7"/>
      <c r="I127" s="7"/>
    </row>
    <row r="128" spans="4:9" x14ac:dyDescent="0.2">
      <c r="D128" s="6"/>
      <c r="E128" s="7"/>
      <c r="F128" s="7"/>
      <c r="G128" s="7"/>
      <c r="H128" s="7"/>
      <c r="I128" s="7"/>
    </row>
    <row r="129" spans="4:9" x14ac:dyDescent="0.2">
      <c r="D129" s="6"/>
      <c r="E129" s="7"/>
      <c r="F129" s="7"/>
      <c r="G129" s="7"/>
      <c r="H129" s="7"/>
      <c r="I129" s="7"/>
    </row>
    <row r="130" spans="4:9" x14ac:dyDescent="0.2">
      <c r="D130" s="6"/>
      <c r="E130" s="7"/>
      <c r="F130" s="7"/>
      <c r="G130" s="7"/>
      <c r="H130" s="7"/>
      <c r="I130" s="7"/>
    </row>
    <row r="131" spans="4:9" x14ac:dyDescent="0.2">
      <c r="D131" s="6"/>
      <c r="E131" s="7"/>
      <c r="F131" s="7"/>
      <c r="G131" s="7"/>
      <c r="H131" s="7"/>
      <c r="I131" s="7"/>
    </row>
    <row r="132" spans="4:9" x14ac:dyDescent="0.2">
      <c r="D132" s="6"/>
      <c r="E132" s="7"/>
      <c r="F132" s="7"/>
      <c r="G132" s="7"/>
      <c r="H132" s="7"/>
      <c r="I132" s="7"/>
    </row>
    <row r="133" spans="4:9" x14ac:dyDescent="0.2">
      <c r="D133" s="6"/>
      <c r="E133" s="7"/>
      <c r="F133" s="7"/>
      <c r="G133" s="7"/>
      <c r="H133" s="7"/>
      <c r="I133" s="7"/>
    </row>
    <row r="134" spans="4:9" x14ac:dyDescent="0.2">
      <c r="D134" s="6"/>
      <c r="E134" s="7"/>
      <c r="F134" s="7"/>
      <c r="G134" s="7"/>
      <c r="H134" s="7"/>
      <c r="I134" s="7"/>
    </row>
    <row r="135" spans="4:9" x14ac:dyDescent="0.2">
      <c r="D135" s="6"/>
      <c r="E135" s="7"/>
      <c r="F135" s="7"/>
      <c r="G135" s="7"/>
      <c r="H135" s="7"/>
      <c r="I135" s="7"/>
    </row>
    <row r="136" spans="4:9" x14ac:dyDescent="0.2">
      <c r="D136" s="6"/>
      <c r="E136" s="7"/>
      <c r="F136" s="7"/>
      <c r="G136" s="7"/>
      <c r="H136" s="7"/>
      <c r="I136" s="7"/>
    </row>
    <row r="137" spans="4:9" x14ac:dyDescent="0.2">
      <c r="D137" s="6"/>
      <c r="E137" s="7"/>
      <c r="F137" s="7"/>
      <c r="G137" s="7"/>
      <c r="H137" s="7"/>
      <c r="I137" s="7"/>
    </row>
    <row r="138" spans="4:9" x14ac:dyDescent="0.2">
      <c r="D138" s="6"/>
      <c r="E138" s="7"/>
      <c r="F138" s="7"/>
      <c r="G138" s="7"/>
      <c r="H138" s="7"/>
      <c r="I138" s="7"/>
    </row>
    <row r="139" spans="4:9" x14ac:dyDescent="0.2">
      <c r="D139" s="6"/>
      <c r="E139" s="7"/>
      <c r="F139" s="7"/>
      <c r="G139" s="7"/>
      <c r="H139" s="7"/>
      <c r="I139" s="7"/>
    </row>
    <row r="140" spans="4:9" x14ac:dyDescent="0.2">
      <c r="D140" s="6"/>
      <c r="E140" s="7"/>
      <c r="F140" s="7"/>
      <c r="G140" s="7"/>
      <c r="H140" s="7"/>
      <c r="I140" s="7"/>
    </row>
    <row r="141" spans="4:9" x14ac:dyDescent="0.2">
      <c r="D141" s="6"/>
      <c r="E141" s="7"/>
      <c r="F141" s="7"/>
      <c r="G141" s="7"/>
      <c r="H141" s="7"/>
      <c r="I141" s="7"/>
    </row>
    <row r="142" spans="4:9" x14ac:dyDescent="0.2">
      <c r="D142" s="6"/>
      <c r="E142" s="7"/>
      <c r="F142" s="7"/>
      <c r="G142" s="7"/>
      <c r="H142" s="7"/>
      <c r="I142" s="7"/>
    </row>
    <row r="143" spans="4:9" x14ac:dyDescent="0.2">
      <c r="D143" s="6"/>
      <c r="E143" s="7"/>
      <c r="F143" s="7"/>
      <c r="G143" s="7"/>
      <c r="H143" s="7"/>
      <c r="I143" s="7"/>
    </row>
    <row r="144" spans="4:9" x14ac:dyDescent="0.2">
      <c r="D144" s="6"/>
      <c r="E144" s="7"/>
      <c r="F144" s="7"/>
      <c r="G144" s="7"/>
      <c r="H144" s="7"/>
      <c r="I144" s="7"/>
    </row>
    <row r="145" spans="4:9" x14ac:dyDescent="0.2">
      <c r="D145" s="6"/>
      <c r="E145" s="7"/>
      <c r="F145" s="7"/>
      <c r="G145" s="7"/>
      <c r="H145" s="7"/>
      <c r="I145" s="7"/>
    </row>
    <row r="146" spans="4:9" x14ac:dyDescent="0.2">
      <c r="D146" s="6"/>
      <c r="E146" s="7"/>
      <c r="F146" s="7"/>
      <c r="G146" s="7"/>
      <c r="H146" s="7"/>
      <c r="I146" s="7"/>
    </row>
    <row r="147" spans="4:9" x14ac:dyDescent="0.2">
      <c r="D147" s="6"/>
      <c r="E147" s="7"/>
      <c r="F147" s="7"/>
      <c r="G147" s="7"/>
      <c r="H147" s="7"/>
      <c r="I147" s="7"/>
    </row>
    <row r="148" spans="4:9" x14ac:dyDescent="0.2">
      <c r="D148" s="6"/>
      <c r="E148" s="7"/>
      <c r="F148" s="7"/>
      <c r="G148" s="7"/>
      <c r="H148" s="7"/>
      <c r="I148" s="7"/>
    </row>
    <row r="149" spans="4:9" x14ac:dyDescent="0.2">
      <c r="D149" s="6"/>
      <c r="E149" s="7"/>
      <c r="F149" s="7"/>
      <c r="G149" s="7"/>
      <c r="H149" s="7"/>
      <c r="I149" s="7"/>
    </row>
    <row r="150" spans="4:9" x14ac:dyDescent="0.2">
      <c r="D150" s="6"/>
      <c r="E150" s="7"/>
      <c r="F150" s="7"/>
      <c r="G150" s="7"/>
      <c r="H150" s="7"/>
      <c r="I150" s="7"/>
    </row>
    <row r="151" spans="4:9" x14ac:dyDescent="0.2">
      <c r="D151" s="6"/>
      <c r="E151" s="7"/>
      <c r="F151" s="7"/>
      <c r="G151" s="7"/>
      <c r="H151" s="7"/>
      <c r="I151" s="7"/>
    </row>
    <row r="152" spans="4:9" x14ac:dyDescent="0.2">
      <c r="D152" s="6"/>
      <c r="E152" s="7"/>
      <c r="F152" s="7"/>
      <c r="G152" s="7"/>
      <c r="H152" s="7"/>
      <c r="I152" s="7"/>
    </row>
    <row r="153" spans="4:9" x14ac:dyDescent="0.2">
      <c r="D153" s="6"/>
      <c r="E153" s="7"/>
      <c r="F153" s="7"/>
      <c r="G153" s="7"/>
      <c r="H153" s="7"/>
      <c r="I153" s="7"/>
    </row>
    <row r="154" spans="4:9" x14ac:dyDescent="0.2">
      <c r="D154" s="6"/>
      <c r="E154" s="7"/>
      <c r="F154" s="7"/>
      <c r="G154" s="7"/>
      <c r="H154" s="7"/>
      <c r="I154" s="7"/>
    </row>
    <row r="155" spans="4:9" x14ac:dyDescent="0.2">
      <c r="D155" s="6"/>
      <c r="E155" s="7"/>
      <c r="F155" s="7"/>
      <c r="G155" s="7"/>
      <c r="H155" s="7"/>
      <c r="I155" s="7"/>
    </row>
    <row r="156" spans="4:9" x14ac:dyDescent="0.2">
      <c r="D156" s="6"/>
      <c r="E156" s="7"/>
      <c r="F156" s="7"/>
      <c r="G156" s="7"/>
      <c r="H156" s="7"/>
      <c r="I156" s="7"/>
    </row>
    <row r="157" spans="4:9" x14ac:dyDescent="0.2">
      <c r="D157" s="6"/>
      <c r="E157" s="7"/>
      <c r="F157" s="7"/>
      <c r="G157" s="7"/>
      <c r="H157" s="7"/>
      <c r="I157" s="7"/>
    </row>
    <row r="158" spans="4:9" x14ac:dyDescent="0.2">
      <c r="D158" s="6"/>
      <c r="E158" s="7"/>
      <c r="F158" s="7"/>
      <c r="G158" s="7"/>
      <c r="H158" s="7"/>
      <c r="I158" s="7"/>
    </row>
    <row r="159" spans="4:9" x14ac:dyDescent="0.2">
      <c r="D159" s="6"/>
      <c r="E159" s="7"/>
      <c r="F159" s="7"/>
      <c r="G159" s="7"/>
      <c r="H159" s="7"/>
      <c r="I159" s="7"/>
    </row>
    <row r="160" spans="4:9" x14ac:dyDescent="0.2">
      <c r="D160" s="6"/>
      <c r="E160" s="7"/>
      <c r="F160" s="7"/>
      <c r="G160" s="7"/>
      <c r="H160" s="7"/>
      <c r="I160" s="7"/>
    </row>
    <row r="161" spans="4:9" x14ac:dyDescent="0.2">
      <c r="D161" s="6"/>
      <c r="E161" s="7"/>
      <c r="F161" s="7"/>
      <c r="G161" s="7"/>
      <c r="H161" s="7"/>
      <c r="I161" s="7"/>
    </row>
    <row r="162" spans="4:9" x14ac:dyDescent="0.2">
      <c r="D162" s="6"/>
      <c r="E162" s="7"/>
      <c r="F162" s="7"/>
      <c r="G162" s="7"/>
      <c r="H162" s="7"/>
      <c r="I162" s="7"/>
    </row>
    <row r="163" spans="4:9" x14ac:dyDescent="0.2">
      <c r="D163" s="6"/>
      <c r="E163" s="7"/>
      <c r="F163" s="7"/>
      <c r="G163" s="7"/>
      <c r="H163" s="7"/>
      <c r="I163" s="7"/>
    </row>
    <row r="164" spans="4:9" x14ac:dyDescent="0.2">
      <c r="D164" s="6"/>
      <c r="E164" s="7"/>
      <c r="F164" s="7"/>
      <c r="G164" s="7"/>
      <c r="H164" s="7"/>
      <c r="I164" s="7"/>
    </row>
  </sheetData>
  <mergeCells count="7">
    <mergeCell ref="J83:K83"/>
    <mergeCell ref="K6:M6"/>
    <mergeCell ref="A1:N1"/>
    <mergeCell ref="A2:N2"/>
    <mergeCell ref="A3:N3"/>
    <mergeCell ref="A4:N4"/>
    <mergeCell ref="G26:J26"/>
  </mergeCells>
  <phoneticPr fontId="5" type="noConversion"/>
  <printOptions horizontalCentered="1"/>
  <pageMargins left="0.39370078740157483" right="0.39370078740157483" top="0.78740157480314965" bottom="0.39370078740157483" header="0.78740157480314965" footer="0"/>
  <pageSetup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7"/>
  <sheetViews>
    <sheetView zoomScaleNormal="100" zoomScaleSheetLayoutView="80" workbookViewId="0">
      <selection sqref="A1:F1"/>
    </sheetView>
  </sheetViews>
  <sheetFormatPr baseColWidth="10" defaultColWidth="11.42578125" defaultRowHeight="12.75" x14ac:dyDescent="0.2"/>
  <cols>
    <col min="1" max="1" width="7.7109375" style="44" customWidth="1"/>
    <col min="2" max="2" width="41.28515625" style="45" customWidth="1"/>
    <col min="3" max="3" width="18" style="46" customWidth="1"/>
    <col min="4" max="4" width="17.42578125" style="46" customWidth="1"/>
    <col min="5" max="5" width="17.140625" style="46" customWidth="1"/>
    <col min="6" max="6" width="16.5703125" style="46" customWidth="1"/>
    <col min="7" max="7" width="13.7109375" style="47" hidden="1" customWidth="1"/>
    <col min="8" max="8" width="6.140625" style="47" hidden="1" customWidth="1"/>
    <col min="9" max="9" width="11.42578125" style="47"/>
    <col min="10" max="10" width="13.85546875" style="47" bestFit="1" customWidth="1"/>
    <col min="11" max="16384" width="11.42578125" style="47"/>
  </cols>
  <sheetData>
    <row r="1" spans="1:11" ht="24" customHeight="1" x14ac:dyDescent="0.2">
      <c r="A1" s="148" t="s">
        <v>0</v>
      </c>
      <c r="B1" s="148"/>
      <c r="C1" s="148"/>
      <c r="D1" s="148"/>
      <c r="E1" s="148"/>
      <c r="F1" s="148"/>
    </row>
    <row r="2" spans="1:11" ht="24" customHeight="1" x14ac:dyDescent="0.2">
      <c r="A2" s="148" t="s">
        <v>600</v>
      </c>
      <c r="B2" s="148"/>
      <c r="C2" s="148"/>
      <c r="D2" s="148"/>
      <c r="E2" s="148"/>
      <c r="F2" s="148"/>
    </row>
    <row r="3" spans="1:11" ht="18.75" customHeight="1" x14ac:dyDescent="0.2">
      <c r="A3" s="148" t="s">
        <v>361</v>
      </c>
      <c r="B3" s="148"/>
      <c r="C3" s="148"/>
      <c r="D3" s="148"/>
      <c r="E3" s="148"/>
      <c r="F3" s="148"/>
    </row>
    <row r="4" spans="1:11" ht="13.5" thickBot="1" x14ac:dyDescent="0.25">
      <c r="A4" s="148" t="s">
        <v>67</v>
      </c>
      <c r="B4" s="148"/>
      <c r="C4" s="148"/>
      <c r="D4" s="148"/>
      <c r="E4" s="148"/>
      <c r="F4" s="148"/>
    </row>
    <row r="5" spans="1:11" ht="13.5" thickBot="1" x14ac:dyDescent="0.25">
      <c r="A5" s="149" t="s">
        <v>68</v>
      </c>
      <c r="B5" s="150" t="s">
        <v>69</v>
      </c>
      <c r="C5" s="277" t="s">
        <v>362</v>
      </c>
      <c r="D5" s="278"/>
      <c r="E5" s="278"/>
      <c r="F5" s="279"/>
    </row>
    <row r="6" spans="1:11" ht="13.5" thickBot="1" x14ac:dyDescent="0.25">
      <c r="A6" s="151"/>
      <c r="B6" s="152"/>
      <c r="C6" s="153" t="s">
        <v>363</v>
      </c>
      <c r="D6" s="154" t="s">
        <v>364</v>
      </c>
      <c r="E6" s="154" t="s">
        <v>364</v>
      </c>
      <c r="F6" s="154" t="s">
        <v>364</v>
      </c>
    </row>
    <row r="7" spans="1:11" ht="13.5" thickBot="1" x14ac:dyDescent="0.25">
      <c r="A7" s="151"/>
      <c r="B7" s="152"/>
      <c r="C7" s="155"/>
      <c r="D7" s="156" t="s">
        <v>365</v>
      </c>
      <c r="E7" s="156" t="s">
        <v>366</v>
      </c>
      <c r="F7" s="156" t="s">
        <v>367</v>
      </c>
    </row>
    <row r="8" spans="1:11" ht="13.5" customHeight="1" thickBot="1" x14ac:dyDescent="0.25">
      <c r="A8" s="157"/>
      <c r="B8" s="158"/>
      <c r="C8" s="159"/>
      <c r="D8" s="160">
        <f>+D9/C9</f>
        <v>0.40381915028356574</v>
      </c>
      <c r="E8" s="160">
        <f>+E9/C9</f>
        <v>0.35115176631596934</v>
      </c>
      <c r="F8" s="160">
        <f>+F9/C9</f>
        <v>0.24502908340046498</v>
      </c>
    </row>
    <row r="9" spans="1:11" ht="13.5" customHeight="1" thickBot="1" x14ac:dyDescent="0.25">
      <c r="A9" s="161"/>
      <c r="B9" s="280" t="s">
        <v>76</v>
      </c>
      <c r="C9" s="281">
        <v>2833599190</v>
      </c>
      <c r="D9" s="281">
        <v>1144261617.1500001</v>
      </c>
      <c r="E9" s="281">
        <v>995023360.60000002</v>
      </c>
      <c r="F9" s="282">
        <v>694314212.25</v>
      </c>
      <c r="J9" s="50"/>
      <c r="K9" s="51"/>
    </row>
    <row r="10" spans="1:11" x14ac:dyDescent="0.2">
      <c r="A10" s="162"/>
      <c r="B10" s="163"/>
      <c r="C10" s="164"/>
      <c r="D10" s="165"/>
      <c r="E10" s="165"/>
      <c r="F10" s="165"/>
    </row>
    <row r="11" spans="1:11" ht="16.5" customHeight="1" x14ac:dyDescent="0.2">
      <c r="A11" s="166"/>
      <c r="B11" s="167"/>
      <c r="C11" s="168"/>
      <c r="D11" s="169"/>
      <c r="E11" s="169"/>
      <c r="F11" s="169"/>
      <c r="J11" s="48"/>
    </row>
    <row r="12" spans="1:11" x14ac:dyDescent="0.2">
      <c r="A12" s="283">
        <v>0</v>
      </c>
      <c r="B12" s="284" t="s">
        <v>77</v>
      </c>
      <c r="C12" s="285">
        <v>2085931933</v>
      </c>
      <c r="D12" s="285">
        <v>729306176.54999995</v>
      </c>
      <c r="E12" s="285">
        <v>835692773.20000005</v>
      </c>
      <c r="F12" s="285">
        <v>520932983.25</v>
      </c>
    </row>
    <row r="13" spans="1:11" x14ac:dyDescent="0.2">
      <c r="A13" s="170"/>
      <c r="B13" s="167"/>
      <c r="C13" s="168"/>
      <c r="D13" s="168"/>
      <c r="E13" s="168"/>
      <c r="F13" s="168"/>
    </row>
    <row r="14" spans="1:11" x14ac:dyDescent="0.2">
      <c r="A14" s="286" t="s">
        <v>78</v>
      </c>
      <c r="B14" s="287" t="s">
        <v>79</v>
      </c>
      <c r="C14" s="288">
        <v>822387367</v>
      </c>
      <c r="D14" s="288">
        <v>287835578.44999999</v>
      </c>
      <c r="E14" s="288">
        <v>328954946.80000001</v>
      </c>
      <c r="F14" s="288">
        <v>205596841.75</v>
      </c>
    </row>
    <row r="15" spans="1:11" x14ac:dyDescent="0.2">
      <c r="A15" s="166" t="s">
        <v>80</v>
      </c>
      <c r="B15" s="167" t="s">
        <v>81</v>
      </c>
      <c r="C15" s="289">
        <v>822387367</v>
      </c>
      <c r="D15" s="169">
        <v>287835578.44999999</v>
      </c>
      <c r="E15" s="169">
        <v>328954946.80000001</v>
      </c>
      <c r="F15" s="169">
        <v>205596841.75</v>
      </c>
    </row>
    <row r="16" spans="1:11" ht="12.75" hidden="1" customHeight="1" x14ac:dyDescent="0.2">
      <c r="A16" s="172" t="s">
        <v>368</v>
      </c>
      <c r="B16" s="173" t="s">
        <v>369</v>
      </c>
      <c r="C16" s="289">
        <v>0</v>
      </c>
      <c r="D16" s="169"/>
      <c r="E16" s="169"/>
      <c r="F16" s="169"/>
    </row>
    <row r="17" spans="1:6" ht="12.75" hidden="1" customHeight="1" x14ac:dyDescent="0.2">
      <c r="A17" s="172" t="s">
        <v>370</v>
      </c>
      <c r="B17" s="173" t="s">
        <v>371</v>
      </c>
      <c r="C17" s="289">
        <v>0</v>
      </c>
      <c r="D17" s="169"/>
      <c r="E17" s="169"/>
      <c r="F17" s="169"/>
    </row>
    <row r="18" spans="1:6" ht="12.75" hidden="1" customHeight="1" x14ac:dyDescent="0.2">
      <c r="A18" s="172" t="s">
        <v>372</v>
      </c>
      <c r="B18" s="173" t="s">
        <v>373</v>
      </c>
      <c r="C18" s="289">
        <v>0</v>
      </c>
      <c r="D18" s="169"/>
      <c r="E18" s="169"/>
      <c r="F18" s="169"/>
    </row>
    <row r="19" spans="1:6" x14ac:dyDescent="0.2">
      <c r="A19" s="166" t="s">
        <v>85</v>
      </c>
      <c r="B19" s="167" t="s">
        <v>86</v>
      </c>
      <c r="C19" s="289">
        <v>0</v>
      </c>
      <c r="D19" s="169">
        <v>0</v>
      </c>
      <c r="E19" s="169">
        <v>0</v>
      </c>
      <c r="F19" s="169">
        <v>0</v>
      </c>
    </row>
    <row r="20" spans="1:6" x14ac:dyDescent="0.2">
      <c r="A20" s="166"/>
      <c r="B20" s="167"/>
      <c r="C20" s="168"/>
      <c r="D20" s="169"/>
      <c r="E20" s="169"/>
      <c r="F20" s="169"/>
    </row>
    <row r="21" spans="1:6" x14ac:dyDescent="0.2">
      <c r="A21" s="286" t="s">
        <v>87</v>
      </c>
      <c r="B21" s="287" t="s">
        <v>88</v>
      </c>
      <c r="C21" s="288">
        <v>3700000</v>
      </c>
      <c r="D21" s="288">
        <v>525000</v>
      </c>
      <c r="E21" s="288">
        <v>2800000</v>
      </c>
      <c r="F21" s="288">
        <v>375000</v>
      </c>
    </row>
    <row r="22" spans="1:6" x14ac:dyDescent="0.2">
      <c r="A22" s="166" t="s">
        <v>89</v>
      </c>
      <c r="B22" s="167" t="s">
        <v>90</v>
      </c>
      <c r="C22" s="289">
        <v>1500000</v>
      </c>
      <c r="D22" s="169">
        <v>525000</v>
      </c>
      <c r="E22" s="169">
        <v>600000</v>
      </c>
      <c r="F22" s="169">
        <v>375000</v>
      </c>
    </row>
    <row r="23" spans="1:6" ht="15" hidden="1" customHeight="1" x14ac:dyDescent="0.2">
      <c r="A23" s="174" t="s">
        <v>374</v>
      </c>
      <c r="B23" s="167" t="s">
        <v>375</v>
      </c>
      <c r="C23" s="289">
        <v>0</v>
      </c>
      <c r="D23" s="169">
        <v>0</v>
      </c>
      <c r="E23" s="169">
        <v>0</v>
      </c>
      <c r="F23" s="169">
        <v>0</v>
      </c>
    </row>
    <row r="24" spans="1:6" ht="18.75" hidden="1" customHeight="1" x14ac:dyDescent="0.2">
      <c r="A24" s="174" t="s">
        <v>376</v>
      </c>
      <c r="B24" s="167" t="s">
        <v>377</v>
      </c>
      <c r="C24" s="289">
        <v>0</v>
      </c>
      <c r="D24" s="169"/>
      <c r="E24" s="169"/>
      <c r="F24" s="169"/>
    </row>
    <row r="25" spans="1:6" ht="11.25" hidden="1" customHeight="1" x14ac:dyDescent="0.2">
      <c r="A25" s="174" t="s">
        <v>378</v>
      </c>
      <c r="B25" s="167" t="s">
        <v>379</v>
      </c>
      <c r="C25" s="289">
        <v>0</v>
      </c>
      <c r="D25" s="169"/>
      <c r="E25" s="169"/>
      <c r="F25" s="169"/>
    </row>
    <row r="26" spans="1:6" ht="20.25" customHeight="1" x14ac:dyDescent="0.2">
      <c r="A26" s="166" t="s">
        <v>93</v>
      </c>
      <c r="B26" s="167" t="s">
        <v>94</v>
      </c>
      <c r="C26" s="289">
        <v>2200000</v>
      </c>
      <c r="D26" s="169">
        <v>0</v>
      </c>
      <c r="E26" s="169">
        <v>2200000</v>
      </c>
      <c r="F26" s="169">
        <v>0</v>
      </c>
    </row>
    <row r="27" spans="1:6" x14ac:dyDescent="0.2">
      <c r="A27" s="166"/>
      <c r="B27" s="167"/>
      <c r="C27" s="168"/>
      <c r="D27" s="169"/>
      <c r="E27" s="169"/>
      <c r="F27" s="169"/>
    </row>
    <row r="28" spans="1:6" x14ac:dyDescent="0.2">
      <c r="A28" s="286" t="s">
        <v>96</v>
      </c>
      <c r="B28" s="287" t="s">
        <v>97</v>
      </c>
      <c r="C28" s="288">
        <v>922082211</v>
      </c>
      <c r="D28" s="288">
        <v>322728773.85000002</v>
      </c>
      <c r="E28" s="288">
        <v>368832884.39999998</v>
      </c>
      <c r="F28" s="288">
        <v>230520552.75</v>
      </c>
    </row>
    <row r="29" spans="1:6" x14ac:dyDescent="0.2">
      <c r="A29" s="166" t="s">
        <v>98</v>
      </c>
      <c r="B29" s="167" t="s">
        <v>99</v>
      </c>
      <c r="C29" s="289">
        <v>294000000</v>
      </c>
      <c r="D29" s="169">
        <v>102900000</v>
      </c>
      <c r="E29" s="169">
        <v>117600000</v>
      </c>
      <c r="F29" s="169">
        <v>73500000</v>
      </c>
    </row>
    <row r="30" spans="1:6" x14ac:dyDescent="0.2">
      <c r="A30" s="166" t="s">
        <v>101</v>
      </c>
      <c r="B30" s="167" t="s">
        <v>102</v>
      </c>
      <c r="C30" s="289">
        <v>296357033</v>
      </c>
      <c r="D30" s="169">
        <v>103724961.55</v>
      </c>
      <c r="E30" s="169">
        <v>118542813.2</v>
      </c>
      <c r="F30" s="169">
        <v>74089258.25</v>
      </c>
    </row>
    <row r="31" spans="1:6" x14ac:dyDescent="0.2">
      <c r="A31" s="166" t="s">
        <v>104</v>
      </c>
      <c r="B31" s="167" t="s">
        <v>105</v>
      </c>
      <c r="C31" s="289">
        <v>132829022</v>
      </c>
      <c r="D31" s="169">
        <v>46490157.699999996</v>
      </c>
      <c r="E31" s="169">
        <v>53131608.800000004</v>
      </c>
      <c r="F31" s="169">
        <v>33207255.5</v>
      </c>
    </row>
    <row r="32" spans="1:6" x14ac:dyDescent="0.2">
      <c r="A32" s="166" t="s">
        <v>107</v>
      </c>
      <c r="B32" s="167" t="s">
        <v>108</v>
      </c>
      <c r="C32" s="289">
        <v>113396156</v>
      </c>
      <c r="D32" s="169">
        <v>39688654.599999994</v>
      </c>
      <c r="E32" s="169">
        <v>45358462.400000006</v>
      </c>
      <c r="F32" s="169">
        <v>28349039</v>
      </c>
    </row>
    <row r="33" spans="1:6" x14ac:dyDescent="0.2">
      <c r="A33" s="166" t="s">
        <v>110</v>
      </c>
      <c r="B33" s="167" t="s">
        <v>111</v>
      </c>
      <c r="C33" s="289">
        <v>85500000</v>
      </c>
      <c r="D33" s="169">
        <v>29924999.999999996</v>
      </c>
      <c r="E33" s="169">
        <v>34200000</v>
      </c>
      <c r="F33" s="169">
        <v>21375000</v>
      </c>
    </row>
    <row r="34" spans="1:6" x14ac:dyDescent="0.2">
      <c r="A34" s="166"/>
      <c r="B34" s="167"/>
      <c r="C34" s="168"/>
      <c r="D34" s="169"/>
      <c r="E34" s="169"/>
      <c r="F34" s="169"/>
    </row>
    <row r="35" spans="1:6" ht="25.5" x14ac:dyDescent="0.2">
      <c r="A35" s="286" t="s">
        <v>113</v>
      </c>
      <c r="B35" s="287" t="s">
        <v>114</v>
      </c>
      <c r="C35" s="288">
        <v>157281177</v>
      </c>
      <c r="D35" s="288">
        <v>55048411.949999996</v>
      </c>
      <c r="E35" s="288">
        <v>62912470.800000004</v>
      </c>
      <c r="F35" s="288">
        <v>39320294.25</v>
      </c>
    </row>
    <row r="36" spans="1:6" ht="25.5" x14ac:dyDescent="0.2">
      <c r="A36" s="166" t="s">
        <v>115</v>
      </c>
      <c r="B36" s="167" t="s">
        <v>116</v>
      </c>
      <c r="C36" s="289">
        <v>149215476</v>
      </c>
      <c r="D36" s="169">
        <v>52225416.599999994</v>
      </c>
      <c r="E36" s="169">
        <v>59686190.400000006</v>
      </c>
      <c r="F36" s="169">
        <v>37303869</v>
      </c>
    </row>
    <row r="37" spans="1:6" ht="25.5" hidden="1" customHeight="1" x14ac:dyDescent="0.2">
      <c r="A37" s="172" t="s">
        <v>380</v>
      </c>
      <c r="B37" s="173" t="s">
        <v>381</v>
      </c>
      <c r="C37" s="289">
        <v>0</v>
      </c>
      <c r="D37" s="169"/>
      <c r="E37" s="169"/>
      <c r="F37" s="169"/>
    </row>
    <row r="38" spans="1:6" ht="25.5" hidden="1" customHeight="1" x14ac:dyDescent="0.2">
      <c r="A38" s="172" t="s">
        <v>382</v>
      </c>
      <c r="B38" s="173" t="s">
        <v>383</v>
      </c>
      <c r="C38" s="289">
        <v>0</v>
      </c>
      <c r="D38" s="169"/>
      <c r="E38" s="169"/>
      <c r="F38" s="169"/>
    </row>
    <row r="39" spans="1:6" ht="25.5" hidden="1" customHeight="1" x14ac:dyDescent="0.2">
      <c r="A39" s="166" t="s">
        <v>384</v>
      </c>
      <c r="B39" s="167" t="s">
        <v>385</v>
      </c>
      <c r="C39" s="289">
        <v>0</v>
      </c>
      <c r="D39" s="169"/>
      <c r="E39" s="169"/>
      <c r="F39" s="169"/>
    </row>
    <row r="40" spans="1:6" ht="25.5" x14ac:dyDescent="0.2">
      <c r="A40" s="166" t="s">
        <v>119</v>
      </c>
      <c r="B40" s="167" t="s">
        <v>120</v>
      </c>
      <c r="C40" s="289">
        <v>8065701</v>
      </c>
      <c r="D40" s="169">
        <v>2822995.3499999996</v>
      </c>
      <c r="E40" s="169">
        <v>3226280.4000000004</v>
      </c>
      <c r="F40" s="169">
        <v>2016425.25</v>
      </c>
    </row>
    <row r="41" spans="1:6" x14ac:dyDescent="0.2">
      <c r="A41" s="166"/>
      <c r="B41" s="167"/>
      <c r="C41" s="168"/>
      <c r="D41" s="169"/>
      <c r="E41" s="169"/>
      <c r="F41" s="169"/>
    </row>
    <row r="42" spans="1:6" ht="25.5" x14ac:dyDescent="0.2">
      <c r="A42" s="286" t="s">
        <v>122</v>
      </c>
      <c r="B42" s="287" t="s">
        <v>123</v>
      </c>
      <c r="C42" s="288">
        <v>180481178</v>
      </c>
      <c r="D42" s="288">
        <v>63168412.299999997</v>
      </c>
      <c r="E42" s="288">
        <v>72192471.200000003</v>
      </c>
      <c r="F42" s="288">
        <v>45120294.5</v>
      </c>
    </row>
    <row r="43" spans="1:6" ht="25.5" x14ac:dyDescent="0.2">
      <c r="A43" s="166" t="s">
        <v>124</v>
      </c>
      <c r="B43" s="167" t="s">
        <v>125</v>
      </c>
      <c r="C43" s="289">
        <v>84689865</v>
      </c>
      <c r="D43" s="169">
        <v>29641452.749999996</v>
      </c>
      <c r="E43" s="169">
        <v>33875946</v>
      </c>
      <c r="F43" s="169">
        <v>21172466.25</v>
      </c>
    </row>
    <row r="44" spans="1:6" ht="25.5" x14ac:dyDescent="0.2">
      <c r="A44" s="166" t="s">
        <v>127</v>
      </c>
      <c r="B44" s="173" t="s">
        <v>128</v>
      </c>
      <c r="C44" s="289">
        <v>24197104</v>
      </c>
      <c r="D44" s="169">
        <v>8468986.4000000004</v>
      </c>
      <c r="E44" s="169">
        <v>9678841.5999999996</v>
      </c>
      <c r="F44" s="169">
        <v>6049276</v>
      </c>
    </row>
    <row r="45" spans="1:6" ht="25.5" x14ac:dyDescent="0.2">
      <c r="A45" s="166" t="s">
        <v>130</v>
      </c>
      <c r="B45" s="167" t="s">
        <v>131</v>
      </c>
      <c r="C45" s="289">
        <v>48394209</v>
      </c>
      <c r="D45" s="169">
        <v>16937973.149999999</v>
      </c>
      <c r="E45" s="169">
        <v>19357683.600000001</v>
      </c>
      <c r="F45" s="169">
        <v>12098552.25</v>
      </c>
    </row>
    <row r="46" spans="1:6" ht="25.5" hidden="1" x14ac:dyDescent="0.2">
      <c r="A46" s="166" t="s">
        <v>386</v>
      </c>
      <c r="B46" s="167" t="s">
        <v>387</v>
      </c>
      <c r="C46" s="289">
        <v>0</v>
      </c>
      <c r="D46" s="169"/>
      <c r="E46" s="169"/>
      <c r="F46" s="169"/>
    </row>
    <row r="47" spans="1:6" ht="25.5" x14ac:dyDescent="0.2">
      <c r="A47" s="172" t="s">
        <v>133</v>
      </c>
      <c r="B47" s="173" t="s">
        <v>134</v>
      </c>
      <c r="C47" s="289">
        <v>23200000</v>
      </c>
      <c r="D47" s="169">
        <v>8119999.9999999991</v>
      </c>
      <c r="E47" s="169">
        <v>9280000</v>
      </c>
      <c r="F47" s="169">
        <v>5800000</v>
      </c>
    </row>
    <row r="48" spans="1:6" x14ac:dyDescent="0.2">
      <c r="A48" s="166"/>
      <c r="B48" s="167"/>
      <c r="C48" s="168"/>
      <c r="D48" s="169"/>
      <c r="E48" s="169"/>
      <c r="F48" s="169"/>
    </row>
    <row r="49" spans="1:10" hidden="1" x14ac:dyDescent="0.2">
      <c r="A49" s="175" t="s">
        <v>388</v>
      </c>
      <c r="B49" s="176" t="s">
        <v>389</v>
      </c>
      <c r="C49" s="177">
        <v>0</v>
      </c>
      <c r="D49" s="177">
        <v>0</v>
      </c>
      <c r="E49" s="177">
        <v>0</v>
      </c>
      <c r="F49" s="177">
        <v>0</v>
      </c>
    </row>
    <row r="50" spans="1:10" hidden="1" x14ac:dyDescent="0.2">
      <c r="A50" s="172" t="s">
        <v>390</v>
      </c>
      <c r="B50" s="173" t="s">
        <v>391</v>
      </c>
      <c r="C50" s="177">
        <v>0</v>
      </c>
      <c r="D50" s="169"/>
      <c r="E50" s="169"/>
      <c r="F50" s="169"/>
    </row>
    <row r="51" spans="1:10" hidden="1" x14ac:dyDescent="0.2">
      <c r="A51" s="172" t="s">
        <v>392</v>
      </c>
      <c r="B51" s="173" t="s">
        <v>393</v>
      </c>
      <c r="C51" s="177">
        <v>0</v>
      </c>
      <c r="D51" s="169"/>
      <c r="E51" s="169"/>
      <c r="F51" s="169"/>
    </row>
    <row r="52" spans="1:10" hidden="1" x14ac:dyDescent="0.2">
      <c r="A52" s="172"/>
      <c r="B52" s="173"/>
      <c r="C52" s="168"/>
      <c r="D52" s="169"/>
      <c r="E52" s="169"/>
      <c r="F52" s="169"/>
    </row>
    <row r="53" spans="1:10" x14ac:dyDescent="0.2">
      <c r="A53" s="283">
        <v>1</v>
      </c>
      <c r="B53" s="284" t="s">
        <v>136</v>
      </c>
      <c r="C53" s="285">
        <v>653030907</v>
      </c>
      <c r="D53" s="285">
        <v>381694095.44999999</v>
      </c>
      <c r="E53" s="285">
        <v>131656114.8</v>
      </c>
      <c r="F53" s="285">
        <v>139680696.75</v>
      </c>
      <c r="J53" s="51">
        <f>+C53-Justificaciones!F38</f>
        <v>0</v>
      </c>
    </row>
    <row r="54" spans="1:10" x14ac:dyDescent="0.2">
      <c r="A54" s="166"/>
      <c r="B54" s="167"/>
      <c r="C54" s="168"/>
      <c r="D54" s="169"/>
      <c r="E54" s="169"/>
      <c r="F54" s="169"/>
    </row>
    <row r="55" spans="1:10" hidden="1" x14ac:dyDescent="0.2">
      <c r="A55" s="175" t="s">
        <v>394</v>
      </c>
      <c r="B55" s="176" t="s">
        <v>395</v>
      </c>
      <c r="C55" s="178">
        <v>0</v>
      </c>
      <c r="D55" s="178">
        <v>0</v>
      </c>
      <c r="E55" s="178">
        <v>0</v>
      </c>
      <c r="F55" s="178">
        <v>0</v>
      </c>
    </row>
    <row r="56" spans="1:10" hidden="1" x14ac:dyDescent="0.2">
      <c r="A56" s="172" t="s">
        <v>396</v>
      </c>
      <c r="B56" s="173" t="s">
        <v>397</v>
      </c>
      <c r="C56" s="177">
        <v>0</v>
      </c>
      <c r="D56" s="169">
        <v>0</v>
      </c>
      <c r="E56" s="169">
        <v>0</v>
      </c>
      <c r="F56" s="169">
        <v>0</v>
      </c>
    </row>
    <row r="57" spans="1:10" hidden="1" x14ac:dyDescent="0.2">
      <c r="A57" s="166" t="s">
        <v>398</v>
      </c>
      <c r="B57" s="167" t="s">
        <v>399</v>
      </c>
      <c r="C57" s="177">
        <v>0</v>
      </c>
      <c r="D57" s="169">
        <v>0</v>
      </c>
      <c r="E57" s="169">
        <v>0</v>
      </c>
      <c r="F57" s="169">
        <v>0</v>
      </c>
    </row>
    <row r="58" spans="1:10" hidden="1" x14ac:dyDescent="0.2">
      <c r="A58" s="172" t="s">
        <v>400</v>
      </c>
      <c r="B58" s="173" t="s">
        <v>401</v>
      </c>
      <c r="C58" s="177">
        <v>0</v>
      </c>
      <c r="D58" s="169">
        <v>0</v>
      </c>
      <c r="E58" s="169">
        <v>0</v>
      </c>
      <c r="F58" s="169">
        <v>0</v>
      </c>
    </row>
    <row r="59" spans="1:10" hidden="1" x14ac:dyDescent="0.2">
      <c r="A59" s="172" t="s">
        <v>402</v>
      </c>
      <c r="B59" s="173" t="s">
        <v>403</v>
      </c>
      <c r="C59" s="177">
        <v>0</v>
      </c>
      <c r="D59" s="169">
        <v>0</v>
      </c>
      <c r="E59" s="169">
        <v>0</v>
      </c>
      <c r="F59" s="169">
        <v>0</v>
      </c>
    </row>
    <row r="60" spans="1:10" hidden="1" x14ac:dyDescent="0.2">
      <c r="A60" s="166" t="s">
        <v>404</v>
      </c>
      <c r="B60" s="167" t="s">
        <v>405</v>
      </c>
      <c r="C60" s="177">
        <v>0</v>
      </c>
      <c r="D60" s="169">
        <v>0</v>
      </c>
      <c r="E60" s="169">
        <v>0</v>
      </c>
      <c r="F60" s="169">
        <v>0</v>
      </c>
    </row>
    <row r="61" spans="1:10" hidden="1" x14ac:dyDescent="0.2">
      <c r="A61" s="166"/>
      <c r="B61" s="167"/>
      <c r="C61" s="168"/>
      <c r="D61" s="169"/>
      <c r="E61" s="169"/>
      <c r="F61" s="169"/>
    </row>
    <row r="62" spans="1:10" x14ac:dyDescent="0.2">
      <c r="A62" s="286" t="s">
        <v>137</v>
      </c>
      <c r="B62" s="287" t="s">
        <v>138</v>
      </c>
      <c r="C62" s="288">
        <v>109237787</v>
      </c>
      <c r="D62" s="288">
        <v>35579975.450000003</v>
      </c>
      <c r="E62" s="288">
        <v>39897114.799999997</v>
      </c>
      <c r="F62" s="288">
        <v>33760696.75</v>
      </c>
    </row>
    <row r="63" spans="1:10" x14ac:dyDescent="0.2">
      <c r="A63" s="166" t="s">
        <v>139</v>
      </c>
      <c r="B63" s="167" t="s">
        <v>140</v>
      </c>
      <c r="C63" s="289">
        <v>6000000</v>
      </c>
      <c r="D63" s="169">
        <v>2000000</v>
      </c>
      <c r="E63" s="169">
        <v>2000000</v>
      </c>
      <c r="F63" s="169">
        <v>2000000</v>
      </c>
    </row>
    <row r="64" spans="1:10" x14ac:dyDescent="0.2">
      <c r="A64" s="166" t="s">
        <v>143</v>
      </c>
      <c r="B64" s="167" t="s">
        <v>144</v>
      </c>
      <c r="C64" s="289">
        <v>79986787</v>
      </c>
      <c r="D64" s="169">
        <v>26995375.449999999</v>
      </c>
      <c r="E64" s="169">
        <v>30994714.800000001</v>
      </c>
      <c r="F64" s="169">
        <v>21996696.75</v>
      </c>
    </row>
    <row r="65" spans="1:6" x14ac:dyDescent="0.2">
      <c r="A65" s="166" t="s">
        <v>145</v>
      </c>
      <c r="B65" s="167" t="s">
        <v>146</v>
      </c>
      <c r="C65" s="289">
        <v>765000</v>
      </c>
      <c r="D65" s="169">
        <v>565000</v>
      </c>
      <c r="E65" s="169">
        <v>0</v>
      </c>
      <c r="F65" s="169">
        <v>200000</v>
      </c>
    </row>
    <row r="66" spans="1:6" x14ac:dyDescent="0.2">
      <c r="A66" s="166" t="s">
        <v>151</v>
      </c>
      <c r="B66" s="167" t="s">
        <v>152</v>
      </c>
      <c r="C66" s="289">
        <v>20806000</v>
      </c>
      <c r="D66" s="169">
        <v>6019600</v>
      </c>
      <c r="E66" s="169">
        <v>6902400</v>
      </c>
      <c r="F66" s="169">
        <v>7884000</v>
      </c>
    </row>
    <row r="67" spans="1:6" x14ac:dyDescent="0.2">
      <c r="A67" s="166" t="s">
        <v>158</v>
      </c>
      <c r="B67" s="167" t="s">
        <v>159</v>
      </c>
      <c r="C67" s="289">
        <v>1680000</v>
      </c>
      <c r="D67" s="169">
        <v>0</v>
      </c>
      <c r="E67" s="169">
        <v>0</v>
      </c>
      <c r="F67" s="169">
        <v>1680000</v>
      </c>
    </row>
    <row r="68" spans="1:6" x14ac:dyDescent="0.2">
      <c r="A68" s="166"/>
      <c r="B68" s="167"/>
      <c r="C68" s="168"/>
      <c r="D68" s="169"/>
      <c r="E68" s="169"/>
      <c r="F68" s="169"/>
    </row>
    <row r="69" spans="1:6" x14ac:dyDescent="0.2">
      <c r="A69" s="286" t="s">
        <v>161</v>
      </c>
      <c r="B69" s="287" t="s">
        <v>162</v>
      </c>
      <c r="C69" s="288">
        <v>326000000</v>
      </c>
      <c r="D69" s="288">
        <v>288000000</v>
      </c>
      <c r="E69" s="288">
        <v>16000000</v>
      </c>
      <c r="F69" s="288">
        <v>22000000</v>
      </c>
    </row>
    <row r="70" spans="1:6" x14ac:dyDescent="0.2">
      <c r="A70" s="166" t="s">
        <v>163</v>
      </c>
      <c r="B70" s="167" t="s">
        <v>164</v>
      </c>
      <c r="C70" s="289">
        <v>0</v>
      </c>
      <c r="D70" s="169">
        <v>0</v>
      </c>
      <c r="E70" s="169">
        <v>0</v>
      </c>
      <c r="F70" s="169">
        <v>0</v>
      </c>
    </row>
    <row r="71" spans="1:6" hidden="1" x14ac:dyDescent="0.2">
      <c r="A71" s="166" t="s">
        <v>406</v>
      </c>
      <c r="B71" s="167" t="s">
        <v>407</v>
      </c>
      <c r="C71" s="289">
        <v>0</v>
      </c>
      <c r="D71" s="169">
        <v>0</v>
      </c>
      <c r="E71" s="169">
        <v>0</v>
      </c>
      <c r="F71" s="169">
        <v>0</v>
      </c>
    </row>
    <row r="72" spans="1:6" x14ac:dyDescent="0.2">
      <c r="A72" s="166" t="s">
        <v>166</v>
      </c>
      <c r="B72" s="167" t="s">
        <v>167</v>
      </c>
      <c r="C72" s="289">
        <v>0</v>
      </c>
      <c r="D72" s="169">
        <v>0</v>
      </c>
      <c r="E72" s="169">
        <v>0</v>
      </c>
      <c r="F72" s="169">
        <v>0</v>
      </c>
    </row>
    <row r="73" spans="1:6" hidden="1" x14ac:dyDescent="0.2">
      <c r="A73" s="172" t="s">
        <v>408</v>
      </c>
      <c r="B73" s="173" t="s">
        <v>409</v>
      </c>
      <c r="C73" s="289">
        <v>0</v>
      </c>
      <c r="D73" s="169">
        <v>0</v>
      </c>
      <c r="E73" s="169">
        <v>0</v>
      </c>
      <c r="F73" s="169">
        <v>0</v>
      </c>
    </row>
    <row r="74" spans="1:6" hidden="1" x14ac:dyDescent="0.2">
      <c r="A74" s="166" t="s">
        <v>410</v>
      </c>
      <c r="B74" s="167" t="s">
        <v>411</v>
      </c>
      <c r="C74" s="289">
        <v>0</v>
      </c>
      <c r="D74" s="169">
        <v>0</v>
      </c>
      <c r="E74" s="169">
        <v>0</v>
      </c>
      <c r="F74" s="169">
        <v>0</v>
      </c>
    </row>
    <row r="75" spans="1:6" ht="25.5" x14ac:dyDescent="0.2">
      <c r="A75" s="172" t="s">
        <v>169</v>
      </c>
      <c r="B75" s="173" t="s">
        <v>170</v>
      </c>
      <c r="C75" s="289">
        <v>6000000</v>
      </c>
      <c r="D75" s="169">
        <v>0</v>
      </c>
      <c r="E75" s="169">
        <v>0</v>
      </c>
      <c r="F75" s="169">
        <v>6000000</v>
      </c>
    </row>
    <row r="76" spans="1:6" x14ac:dyDescent="0.2">
      <c r="A76" s="172" t="s">
        <v>172</v>
      </c>
      <c r="B76" s="173" t="s">
        <v>412</v>
      </c>
      <c r="C76" s="289">
        <v>320000000</v>
      </c>
      <c r="D76" s="169">
        <v>288000000</v>
      </c>
      <c r="E76" s="169">
        <v>16000000</v>
      </c>
      <c r="F76" s="169">
        <v>16000000</v>
      </c>
    </row>
    <row r="77" spans="1:6" x14ac:dyDescent="0.2">
      <c r="A77" s="166"/>
      <c r="B77" s="167"/>
      <c r="C77" s="168"/>
      <c r="D77" s="169"/>
      <c r="E77" s="169"/>
      <c r="F77" s="169"/>
    </row>
    <row r="78" spans="1:6" x14ac:dyDescent="0.2">
      <c r="A78" s="286" t="s">
        <v>175</v>
      </c>
      <c r="B78" s="287" t="s">
        <v>176</v>
      </c>
      <c r="C78" s="288">
        <v>137400000</v>
      </c>
      <c r="D78" s="288">
        <v>42900000</v>
      </c>
      <c r="E78" s="288">
        <v>50600000</v>
      </c>
      <c r="F78" s="288">
        <v>43900000</v>
      </c>
    </row>
    <row r="79" spans="1:6" hidden="1" x14ac:dyDescent="0.2">
      <c r="A79" s="172" t="s">
        <v>413</v>
      </c>
      <c r="B79" s="173" t="s">
        <v>414</v>
      </c>
      <c r="C79" s="177">
        <v>0</v>
      </c>
      <c r="D79" s="169">
        <v>0</v>
      </c>
      <c r="E79" s="169">
        <v>0</v>
      </c>
      <c r="F79" s="169">
        <v>0</v>
      </c>
    </row>
    <row r="80" spans="1:6" hidden="1" x14ac:dyDescent="0.2">
      <c r="A80" s="166" t="s">
        <v>415</v>
      </c>
      <c r="B80" s="167" t="s">
        <v>416</v>
      </c>
      <c r="C80" s="177">
        <v>0</v>
      </c>
      <c r="D80" s="169">
        <v>0</v>
      </c>
      <c r="E80" s="169">
        <v>0</v>
      </c>
      <c r="F80" s="169">
        <v>0</v>
      </c>
    </row>
    <row r="81" spans="1:6" hidden="1" x14ac:dyDescent="0.2">
      <c r="A81" s="166" t="s">
        <v>417</v>
      </c>
      <c r="B81" s="167" t="s">
        <v>418</v>
      </c>
      <c r="C81" s="177">
        <v>0</v>
      </c>
      <c r="D81" s="169">
        <v>0</v>
      </c>
      <c r="E81" s="169">
        <v>0</v>
      </c>
      <c r="F81" s="169">
        <v>0</v>
      </c>
    </row>
    <row r="82" spans="1:6" x14ac:dyDescent="0.2">
      <c r="A82" s="172" t="s">
        <v>177</v>
      </c>
      <c r="B82" s="173" t="s">
        <v>178</v>
      </c>
      <c r="C82" s="289">
        <v>0</v>
      </c>
      <c r="D82" s="169">
        <v>0</v>
      </c>
      <c r="E82" s="169">
        <v>0</v>
      </c>
      <c r="F82" s="169">
        <v>0</v>
      </c>
    </row>
    <row r="83" spans="1:6" x14ac:dyDescent="0.2">
      <c r="A83" s="166" t="s">
        <v>419</v>
      </c>
      <c r="B83" s="167" t="s">
        <v>420</v>
      </c>
      <c r="C83" s="289">
        <v>0</v>
      </c>
      <c r="D83" s="169">
        <v>0</v>
      </c>
      <c r="E83" s="169">
        <v>0</v>
      </c>
      <c r="F83" s="169">
        <v>0</v>
      </c>
    </row>
    <row r="84" spans="1:6" x14ac:dyDescent="0.2">
      <c r="A84" s="166" t="s">
        <v>421</v>
      </c>
      <c r="B84" s="167" t="s">
        <v>422</v>
      </c>
      <c r="C84" s="289">
        <v>134000000</v>
      </c>
      <c r="D84" s="169">
        <v>42900000</v>
      </c>
      <c r="E84" s="169">
        <v>50600000</v>
      </c>
      <c r="F84" s="169">
        <v>40500000</v>
      </c>
    </row>
    <row r="85" spans="1:6" x14ac:dyDescent="0.2">
      <c r="A85" s="166" t="s">
        <v>182</v>
      </c>
      <c r="B85" s="167" t="s">
        <v>183</v>
      </c>
      <c r="C85" s="289">
        <v>3400000</v>
      </c>
      <c r="D85" s="169">
        <v>0</v>
      </c>
      <c r="E85" s="169">
        <v>0</v>
      </c>
      <c r="F85" s="169">
        <v>3400000</v>
      </c>
    </row>
    <row r="86" spans="1:6" x14ac:dyDescent="0.2">
      <c r="A86" s="166"/>
      <c r="B86" s="167"/>
      <c r="C86" s="168"/>
      <c r="D86" s="169"/>
      <c r="E86" s="169"/>
      <c r="F86" s="169"/>
    </row>
    <row r="87" spans="1:6" x14ac:dyDescent="0.2">
      <c r="A87" s="286" t="s">
        <v>184</v>
      </c>
      <c r="B87" s="287" t="s">
        <v>185</v>
      </c>
      <c r="C87" s="288">
        <v>0</v>
      </c>
      <c r="D87" s="288">
        <v>0</v>
      </c>
      <c r="E87" s="288">
        <v>0</v>
      </c>
      <c r="F87" s="288">
        <v>0</v>
      </c>
    </row>
    <row r="88" spans="1:6" x14ac:dyDescent="0.2">
      <c r="A88" s="166" t="s">
        <v>186</v>
      </c>
      <c r="B88" s="167" t="s">
        <v>187</v>
      </c>
      <c r="C88" s="289">
        <v>0</v>
      </c>
      <c r="D88" s="169">
        <v>0</v>
      </c>
      <c r="E88" s="169">
        <v>0</v>
      </c>
      <c r="F88" s="169">
        <v>0</v>
      </c>
    </row>
    <row r="89" spans="1:6" x14ac:dyDescent="0.2">
      <c r="A89" s="166" t="s">
        <v>188</v>
      </c>
      <c r="B89" s="167" t="s">
        <v>189</v>
      </c>
      <c r="C89" s="289">
        <v>0</v>
      </c>
      <c r="D89" s="169">
        <v>0</v>
      </c>
      <c r="E89" s="169">
        <v>0</v>
      </c>
      <c r="F89" s="169">
        <v>0</v>
      </c>
    </row>
    <row r="90" spans="1:6" hidden="1" x14ac:dyDescent="0.2">
      <c r="A90" s="166" t="s">
        <v>423</v>
      </c>
      <c r="B90" s="167" t="s">
        <v>424</v>
      </c>
      <c r="C90" s="177">
        <v>0</v>
      </c>
      <c r="D90" s="169">
        <v>0</v>
      </c>
      <c r="E90" s="169">
        <v>0</v>
      </c>
      <c r="F90" s="169">
        <v>0</v>
      </c>
    </row>
    <row r="91" spans="1:6" hidden="1" x14ac:dyDescent="0.2">
      <c r="A91" s="166" t="s">
        <v>425</v>
      </c>
      <c r="B91" s="167" t="s">
        <v>426</v>
      </c>
      <c r="C91" s="177">
        <v>0</v>
      </c>
      <c r="D91" s="169">
        <v>0</v>
      </c>
      <c r="E91" s="169">
        <v>0</v>
      </c>
      <c r="F91" s="169">
        <v>0</v>
      </c>
    </row>
    <row r="92" spans="1:6" x14ac:dyDescent="0.2">
      <c r="A92" s="166"/>
      <c r="B92" s="167"/>
      <c r="C92" s="168"/>
      <c r="D92" s="169"/>
      <c r="E92" s="169"/>
      <c r="F92" s="169"/>
    </row>
    <row r="93" spans="1:6" x14ac:dyDescent="0.2">
      <c r="A93" s="286" t="s">
        <v>190</v>
      </c>
      <c r="B93" s="287" t="s">
        <v>191</v>
      </c>
      <c r="C93" s="288">
        <v>35000000</v>
      </c>
      <c r="D93" s="288">
        <v>10250000</v>
      </c>
      <c r="E93" s="288">
        <v>11000000</v>
      </c>
      <c r="F93" s="288">
        <v>13750000</v>
      </c>
    </row>
    <row r="94" spans="1:6" x14ac:dyDescent="0.2">
      <c r="A94" s="166" t="s">
        <v>192</v>
      </c>
      <c r="B94" s="167" t="s">
        <v>193</v>
      </c>
      <c r="C94" s="289">
        <v>35000000</v>
      </c>
      <c r="D94" s="169">
        <v>10250000</v>
      </c>
      <c r="E94" s="169">
        <v>11000000</v>
      </c>
      <c r="F94" s="169">
        <v>13750000</v>
      </c>
    </row>
    <row r="95" spans="1:6" hidden="1" x14ac:dyDescent="0.2">
      <c r="A95" s="172" t="s">
        <v>427</v>
      </c>
      <c r="B95" s="173" t="s">
        <v>428</v>
      </c>
      <c r="C95" s="177">
        <v>0</v>
      </c>
      <c r="D95" s="169">
        <v>0</v>
      </c>
      <c r="E95" s="169">
        <v>0</v>
      </c>
      <c r="F95" s="169">
        <v>0</v>
      </c>
    </row>
    <row r="96" spans="1:6" hidden="1" x14ac:dyDescent="0.2">
      <c r="A96" s="172" t="s">
        <v>429</v>
      </c>
      <c r="B96" s="173" t="s">
        <v>430</v>
      </c>
      <c r="C96" s="177">
        <v>0</v>
      </c>
      <c r="D96" s="169">
        <v>0</v>
      </c>
      <c r="E96" s="169">
        <v>0</v>
      </c>
      <c r="F96" s="169">
        <v>0</v>
      </c>
    </row>
    <row r="97" spans="1:6" x14ac:dyDescent="0.2">
      <c r="A97" s="166"/>
      <c r="B97" s="167"/>
      <c r="C97" s="168"/>
      <c r="D97" s="169"/>
      <c r="E97" s="169"/>
      <c r="F97" s="169"/>
    </row>
    <row r="98" spans="1:6" x14ac:dyDescent="0.2">
      <c r="A98" s="286" t="s">
        <v>195</v>
      </c>
      <c r="B98" s="287" t="s">
        <v>196</v>
      </c>
      <c r="C98" s="288">
        <v>15159000</v>
      </c>
      <c r="D98" s="288">
        <v>375000</v>
      </c>
      <c r="E98" s="288">
        <v>14159000</v>
      </c>
      <c r="F98" s="288">
        <v>625000</v>
      </c>
    </row>
    <row r="99" spans="1:6" x14ac:dyDescent="0.2">
      <c r="A99" s="166" t="s">
        <v>197</v>
      </c>
      <c r="B99" s="167" t="s">
        <v>198</v>
      </c>
      <c r="C99" s="289">
        <v>1000000</v>
      </c>
      <c r="D99" s="169">
        <v>375000</v>
      </c>
      <c r="E99" s="169">
        <v>0</v>
      </c>
      <c r="F99" s="169">
        <v>625000</v>
      </c>
    </row>
    <row r="100" spans="1:6" x14ac:dyDescent="0.2">
      <c r="A100" s="166" t="s">
        <v>202</v>
      </c>
      <c r="B100" s="167" t="s">
        <v>203</v>
      </c>
      <c r="C100" s="289">
        <v>14159000</v>
      </c>
      <c r="D100" s="169">
        <v>0</v>
      </c>
      <c r="E100" s="169">
        <v>14159000</v>
      </c>
      <c r="F100" s="169">
        <v>0</v>
      </c>
    </row>
    <row r="101" spans="1:6" x14ac:dyDescent="0.2">
      <c r="A101" s="172" t="s">
        <v>431</v>
      </c>
      <c r="B101" s="173" t="s">
        <v>432</v>
      </c>
      <c r="C101" s="169">
        <v>0</v>
      </c>
      <c r="D101" s="169">
        <v>0</v>
      </c>
      <c r="E101" s="169">
        <v>0</v>
      </c>
      <c r="F101" s="169">
        <v>0</v>
      </c>
    </row>
    <row r="102" spans="1:6" x14ac:dyDescent="0.2">
      <c r="A102" s="166"/>
      <c r="B102" s="167"/>
      <c r="C102" s="168"/>
      <c r="D102" s="169"/>
      <c r="E102" s="169"/>
      <c r="F102" s="169"/>
    </row>
    <row r="103" spans="1:6" x14ac:dyDescent="0.2">
      <c r="A103" s="286" t="s">
        <v>433</v>
      </c>
      <c r="B103" s="287" t="s">
        <v>204</v>
      </c>
      <c r="C103" s="288">
        <v>30184120</v>
      </c>
      <c r="D103" s="288">
        <v>4589120</v>
      </c>
      <c r="E103" s="288">
        <v>0</v>
      </c>
      <c r="F103" s="288">
        <v>25595000</v>
      </c>
    </row>
    <row r="104" spans="1:6" x14ac:dyDescent="0.2">
      <c r="A104" s="166" t="s">
        <v>205</v>
      </c>
      <c r="B104" s="167" t="s">
        <v>206</v>
      </c>
      <c r="C104" s="289">
        <v>1130000</v>
      </c>
      <c r="D104" s="169">
        <v>1130000</v>
      </c>
      <c r="E104" s="169">
        <v>0</v>
      </c>
      <c r="F104" s="169">
        <v>0</v>
      </c>
    </row>
    <row r="105" spans="1:6" hidden="1" x14ac:dyDescent="0.2">
      <c r="A105" s="172" t="s">
        <v>434</v>
      </c>
      <c r="B105" s="173" t="s">
        <v>435</v>
      </c>
      <c r="C105" s="289">
        <v>0</v>
      </c>
      <c r="D105" s="169">
        <v>0</v>
      </c>
      <c r="E105" s="169">
        <v>0</v>
      </c>
      <c r="F105" s="169">
        <v>0</v>
      </c>
    </row>
    <row r="106" spans="1:6" hidden="1" x14ac:dyDescent="0.2">
      <c r="A106" s="166" t="s">
        <v>436</v>
      </c>
      <c r="B106" s="167" t="s">
        <v>437</v>
      </c>
      <c r="C106" s="289">
        <v>0</v>
      </c>
      <c r="D106" s="169">
        <v>0</v>
      </c>
      <c r="E106" s="169">
        <v>0</v>
      </c>
      <c r="F106" s="169">
        <v>0</v>
      </c>
    </row>
    <row r="107" spans="1:6" ht="25.5" x14ac:dyDescent="0.2">
      <c r="A107" s="166" t="s">
        <v>208</v>
      </c>
      <c r="B107" s="167" t="s">
        <v>209</v>
      </c>
      <c r="C107" s="289">
        <v>6000000</v>
      </c>
      <c r="D107" s="169">
        <v>500000</v>
      </c>
      <c r="E107" s="169">
        <v>0</v>
      </c>
      <c r="F107" s="169">
        <v>5500000</v>
      </c>
    </row>
    <row r="108" spans="1:6" ht="25.5" x14ac:dyDescent="0.2">
      <c r="A108" s="166" t="s">
        <v>211</v>
      </c>
      <c r="B108" s="167" t="s">
        <v>212</v>
      </c>
      <c r="C108" s="289">
        <v>500000</v>
      </c>
      <c r="D108" s="169">
        <v>0</v>
      </c>
      <c r="E108" s="169">
        <v>0</v>
      </c>
      <c r="F108" s="169">
        <v>500000</v>
      </c>
    </row>
    <row r="109" spans="1:6" ht="25.5" x14ac:dyDescent="0.2">
      <c r="A109" s="166" t="s">
        <v>214</v>
      </c>
      <c r="B109" s="167" t="s">
        <v>215</v>
      </c>
      <c r="C109" s="289">
        <v>1500000</v>
      </c>
      <c r="D109" s="169">
        <v>0</v>
      </c>
      <c r="E109" s="169">
        <v>0</v>
      </c>
      <c r="F109" s="169">
        <v>1500000</v>
      </c>
    </row>
    <row r="110" spans="1:6" ht="25.5" x14ac:dyDescent="0.2">
      <c r="A110" s="166" t="s">
        <v>216</v>
      </c>
      <c r="B110" s="167" t="s">
        <v>217</v>
      </c>
      <c r="C110" s="289">
        <v>12000000</v>
      </c>
      <c r="D110" s="169">
        <v>0</v>
      </c>
      <c r="E110" s="169">
        <v>0</v>
      </c>
      <c r="F110" s="169">
        <v>12000000</v>
      </c>
    </row>
    <row r="111" spans="1:6" ht="25.5" x14ac:dyDescent="0.2">
      <c r="A111" s="166" t="s">
        <v>219</v>
      </c>
      <c r="B111" s="167" t="s">
        <v>220</v>
      </c>
      <c r="C111" s="289">
        <v>8500000</v>
      </c>
      <c r="D111" s="169">
        <v>2480000</v>
      </c>
      <c r="E111" s="169">
        <v>0</v>
      </c>
      <c r="F111" s="169">
        <v>6020000</v>
      </c>
    </row>
    <row r="112" spans="1:6" x14ac:dyDescent="0.2">
      <c r="A112" s="166" t="s">
        <v>226</v>
      </c>
      <c r="B112" s="167" t="s">
        <v>227</v>
      </c>
      <c r="C112" s="289">
        <v>554120</v>
      </c>
      <c r="D112" s="169">
        <v>479120</v>
      </c>
      <c r="E112" s="169">
        <v>0</v>
      </c>
      <c r="F112" s="169">
        <v>75000</v>
      </c>
    </row>
    <row r="113" spans="1:10" x14ac:dyDescent="0.2">
      <c r="A113" s="166"/>
      <c r="B113" s="167"/>
      <c r="C113" s="168"/>
      <c r="D113" s="169"/>
      <c r="E113" s="169"/>
      <c r="F113" s="169"/>
    </row>
    <row r="114" spans="1:10" x14ac:dyDescent="0.2">
      <c r="A114" s="286" t="s">
        <v>230</v>
      </c>
      <c r="B114" s="287" t="s">
        <v>231</v>
      </c>
      <c r="C114" s="288">
        <v>50000</v>
      </c>
      <c r="D114" s="288">
        <v>0</v>
      </c>
      <c r="E114" s="288">
        <v>0</v>
      </c>
      <c r="F114" s="288">
        <v>50000</v>
      </c>
    </row>
    <row r="115" spans="1:10" hidden="1" x14ac:dyDescent="0.2">
      <c r="A115" s="172" t="s">
        <v>438</v>
      </c>
      <c r="B115" s="173" t="s">
        <v>439</v>
      </c>
      <c r="C115" s="177">
        <v>0</v>
      </c>
      <c r="D115" s="169">
        <v>0</v>
      </c>
      <c r="E115" s="169">
        <v>0</v>
      </c>
      <c r="F115" s="169">
        <v>0</v>
      </c>
    </row>
    <row r="116" spans="1:10" hidden="1" x14ac:dyDescent="0.2">
      <c r="A116" s="172" t="s">
        <v>440</v>
      </c>
      <c r="B116" s="173" t="s">
        <v>441</v>
      </c>
      <c r="C116" s="177">
        <v>0</v>
      </c>
      <c r="D116" s="169">
        <v>0</v>
      </c>
      <c r="E116" s="169">
        <v>0</v>
      </c>
      <c r="F116" s="169">
        <v>0</v>
      </c>
    </row>
    <row r="117" spans="1:10" hidden="1" x14ac:dyDescent="0.2">
      <c r="A117" s="172" t="s">
        <v>442</v>
      </c>
      <c r="B117" s="173" t="s">
        <v>443</v>
      </c>
      <c r="C117" s="177">
        <v>0</v>
      </c>
      <c r="D117" s="169">
        <v>0</v>
      </c>
      <c r="E117" s="169">
        <v>0</v>
      </c>
      <c r="F117" s="169">
        <v>0</v>
      </c>
    </row>
    <row r="118" spans="1:10" x14ac:dyDescent="0.2">
      <c r="A118" s="166" t="s">
        <v>232</v>
      </c>
      <c r="B118" s="167" t="s">
        <v>233</v>
      </c>
      <c r="C118" s="289">
        <v>50000</v>
      </c>
      <c r="D118" s="169">
        <v>0</v>
      </c>
      <c r="E118" s="169">
        <v>0</v>
      </c>
      <c r="F118" s="169">
        <v>50000</v>
      </c>
    </row>
    <row r="119" spans="1:10" x14ac:dyDescent="0.2">
      <c r="A119" s="166"/>
      <c r="B119" s="167"/>
      <c r="C119" s="168"/>
      <c r="D119" s="169"/>
      <c r="E119" s="169"/>
      <c r="F119" s="169"/>
    </row>
    <row r="120" spans="1:10" hidden="1" x14ac:dyDescent="0.2">
      <c r="A120" s="175" t="s">
        <v>444</v>
      </c>
      <c r="B120" s="176" t="s">
        <v>445</v>
      </c>
      <c r="C120" s="178">
        <v>0</v>
      </c>
      <c r="D120" s="178">
        <v>0</v>
      </c>
      <c r="E120" s="178">
        <v>0</v>
      </c>
      <c r="F120" s="178">
        <v>0</v>
      </c>
    </row>
    <row r="121" spans="1:10" hidden="1" x14ac:dyDescent="0.2">
      <c r="A121" s="172" t="s">
        <v>446</v>
      </c>
      <c r="B121" s="173" t="s">
        <v>447</v>
      </c>
      <c r="C121" s="177">
        <v>0</v>
      </c>
      <c r="D121" s="169">
        <v>0</v>
      </c>
      <c r="E121" s="169">
        <v>0</v>
      </c>
      <c r="F121" s="169">
        <v>0</v>
      </c>
    </row>
    <row r="122" spans="1:10" hidden="1" x14ac:dyDescent="0.2">
      <c r="A122" s="172" t="s">
        <v>448</v>
      </c>
      <c r="B122" s="173" t="s">
        <v>449</v>
      </c>
      <c r="C122" s="177">
        <v>0</v>
      </c>
      <c r="D122" s="169">
        <v>0</v>
      </c>
      <c r="E122" s="169">
        <v>0</v>
      </c>
      <c r="F122" s="169">
        <v>0</v>
      </c>
    </row>
    <row r="123" spans="1:10" hidden="1" x14ac:dyDescent="0.2">
      <c r="A123" s="172" t="s">
        <v>450</v>
      </c>
      <c r="B123" s="173" t="s">
        <v>451</v>
      </c>
      <c r="C123" s="177">
        <v>0</v>
      </c>
      <c r="D123" s="169">
        <v>0</v>
      </c>
      <c r="E123" s="169">
        <v>0</v>
      </c>
      <c r="F123" s="169">
        <v>0</v>
      </c>
    </row>
    <row r="124" spans="1:10" hidden="1" x14ac:dyDescent="0.2">
      <c r="A124" s="172" t="s">
        <v>452</v>
      </c>
      <c r="B124" s="173" t="s">
        <v>453</v>
      </c>
      <c r="C124" s="177">
        <v>0</v>
      </c>
      <c r="D124" s="169">
        <v>0</v>
      </c>
      <c r="E124" s="169">
        <v>0</v>
      </c>
      <c r="F124" s="169">
        <v>0</v>
      </c>
    </row>
    <row r="125" spans="1:10" hidden="1" x14ac:dyDescent="0.2">
      <c r="A125" s="172" t="s">
        <v>454</v>
      </c>
      <c r="B125" s="173" t="s">
        <v>455</v>
      </c>
      <c r="C125" s="177">
        <v>0</v>
      </c>
      <c r="D125" s="169">
        <v>0</v>
      </c>
      <c r="E125" s="169">
        <v>0</v>
      </c>
      <c r="F125" s="169">
        <v>0</v>
      </c>
    </row>
    <row r="126" spans="1:10" hidden="1" x14ac:dyDescent="0.2">
      <c r="A126" s="166" t="s">
        <v>456</v>
      </c>
      <c r="B126" s="167" t="s">
        <v>457</v>
      </c>
      <c r="C126" s="177">
        <v>0</v>
      </c>
      <c r="D126" s="169">
        <v>0</v>
      </c>
      <c r="E126" s="169">
        <v>0</v>
      </c>
      <c r="F126" s="169">
        <v>0</v>
      </c>
    </row>
    <row r="127" spans="1:10" hidden="1" x14ac:dyDescent="0.2">
      <c r="A127" s="166"/>
      <c r="B127" s="167"/>
      <c r="C127" s="168"/>
      <c r="D127" s="169"/>
      <c r="E127" s="169"/>
      <c r="F127" s="169"/>
    </row>
    <row r="128" spans="1:10" x14ac:dyDescent="0.2">
      <c r="A128" s="283">
        <v>2</v>
      </c>
      <c r="B128" s="284" t="s">
        <v>235</v>
      </c>
      <c r="C128" s="285">
        <v>16445000</v>
      </c>
      <c r="D128" s="285">
        <v>6289000</v>
      </c>
      <c r="E128" s="285">
        <v>150000</v>
      </c>
      <c r="F128" s="285">
        <v>10006000</v>
      </c>
      <c r="J128" s="48">
        <f>+Justificaciones!F89-C128</f>
        <v>0</v>
      </c>
    </row>
    <row r="129" spans="1:6" x14ac:dyDescent="0.2">
      <c r="A129" s="166"/>
      <c r="B129" s="167"/>
      <c r="C129" s="168"/>
      <c r="D129" s="169"/>
      <c r="E129" s="169"/>
      <c r="F129" s="169"/>
    </row>
    <row r="130" spans="1:6" x14ac:dyDescent="0.2">
      <c r="A130" s="286" t="s">
        <v>236</v>
      </c>
      <c r="B130" s="287" t="s">
        <v>237</v>
      </c>
      <c r="C130" s="288">
        <v>3480000</v>
      </c>
      <c r="D130" s="288">
        <v>1180000</v>
      </c>
      <c r="E130" s="288">
        <v>0</v>
      </c>
      <c r="F130" s="288">
        <v>2300000</v>
      </c>
    </row>
    <row r="131" spans="1:6" x14ac:dyDescent="0.2">
      <c r="A131" s="166" t="s">
        <v>238</v>
      </c>
      <c r="B131" s="167" t="s">
        <v>239</v>
      </c>
      <c r="C131" s="289">
        <v>800000</v>
      </c>
      <c r="D131" s="169">
        <v>0</v>
      </c>
      <c r="E131" s="169">
        <v>0</v>
      </c>
      <c r="F131" s="169">
        <v>800000</v>
      </c>
    </row>
    <row r="132" spans="1:6" x14ac:dyDescent="0.2">
      <c r="A132" s="166" t="s">
        <v>240</v>
      </c>
      <c r="B132" s="167" t="s">
        <v>241</v>
      </c>
      <c r="C132" s="289">
        <v>880000</v>
      </c>
      <c r="D132" s="169">
        <v>230000</v>
      </c>
      <c r="E132" s="169">
        <v>0</v>
      </c>
      <c r="F132" s="169">
        <v>650000</v>
      </c>
    </row>
    <row r="133" spans="1:6" x14ac:dyDescent="0.2">
      <c r="A133" s="172" t="s">
        <v>458</v>
      </c>
      <c r="B133" s="173" t="s">
        <v>459</v>
      </c>
      <c r="C133" s="289">
        <v>0</v>
      </c>
      <c r="D133" s="169">
        <v>0</v>
      </c>
      <c r="E133" s="169">
        <v>0</v>
      </c>
      <c r="F133" s="169">
        <v>0</v>
      </c>
    </row>
    <row r="134" spans="1:6" x14ac:dyDescent="0.2">
      <c r="A134" s="166" t="s">
        <v>246</v>
      </c>
      <c r="B134" s="167" t="s">
        <v>247</v>
      </c>
      <c r="C134" s="289">
        <v>1500000</v>
      </c>
      <c r="D134" s="169">
        <v>850000</v>
      </c>
      <c r="E134" s="169">
        <v>0</v>
      </c>
      <c r="F134" s="169">
        <v>650000</v>
      </c>
    </row>
    <row r="135" spans="1:6" x14ac:dyDescent="0.2">
      <c r="A135" s="166" t="s">
        <v>252</v>
      </c>
      <c r="B135" s="167" t="s">
        <v>460</v>
      </c>
      <c r="C135" s="289">
        <v>300000</v>
      </c>
      <c r="D135" s="169">
        <v>100000</v>
      </c>
      <c r="E135" s="169">
        <v>0</v>
      </c>
      <c r="F135" s="169">
        <v>200000</v>
      </c>
    </row>
    <row r="136" spans="1:6" x14ac:dyDescent="0.2">
      <c r="A136" s="166"/>
      <c r="B136" s="167"/>
      <c r="C136" s="168"/>
      <c r="D136" s="169"/>
      <c r="E136" s="169"/>
      <c r="F136" s="169"/>
    </row>
    <row r="137" spans="1:6" hidden="1" x14ac:dyDescent="0.2">
      <c r="A137" s="175" t="s">
        <v>461</v>
      </c>
      <c r="B137" s="176" t="s">
        <v>462</v>
      </c>
      <c r="C137" s="178">
        <v>0</v>
      </c>
      <c r="D137" s="178">
        <v>0</v>
      </c>
      <c r="E137" s="178">
        <v>0</v>
      </c>
      <c r="F137" s="178">
        <v>0</v>
      </c>
    </row>
    <row r="138" spans="1:6" hidden="1" x14ac:dyDescent="0.2">
      <c r="A138" s="172" t="s">
        <v>463</v>
      </c>
      <c r="B138" s="173" t="s">
        <v>464</v>
      </c>
      <c r="C138" s="177">
        <v>0</v>
      </c>
      <c r="D138" s="169">
        <v>0</v>
      </c>
      <c r="E138" s="169">
        <v>0</v>
      </c>
      <c r="F138" s="169">
        <v>0</v>
      </c>
    </row>
    <row r="139" spans="1:6" hidden="1" x14ac:dyDescent="0.2">
      <c r="A139" s="166" t="s">
        <v>465</v>
      </c>
      <c r="B139" s="167" t="s">
        <v>466</v>
      </c>
      <c r="C139" s="177">
        <v>0</v>
      </c>
      <c r="D139" s="169">
        <v>0</v>
      </c>
      <c r="E139" s="169">
        <v>0</v>
      </c>
      <c r="F139" s="169">
        <v>0</v>
      </c>
    </row>
    <row r="140" spans="1:6" hidden="1" x14ac:dyDescent="0.2">
      <c r="A140" s="166" t="s">
        <v>467</v>
      </c>
      <c r="B140" s="167" t="s">
        <v>468</v>
      </c>
      <c r="C140" s="177">
        <v>0</v>
      </c>
      <c r="D140" s="169">
        <v>0</v>
      </c>
      <c r="E140" s="169"/>
      <c r="F140" s="169">
        <v>0</v>
      </c>
    </row>
    <row r="141" spans="1:6" hidden="1" x14ac:dyDescent="0.2">
      <c r="A141" s="172" t="s">
        <v>469</v>
      </c>
      <c r="B141" s="173" t="s">
        <v>470</v>
      </c>
      <c r="C141" s="177">
        <v>0</v>
      </c>
      <c r="D141" s="169">
        <v>0</v>
      </c>
      <c r="E141" s="169">
        <v>0</v>
      </c>
      <c r="F141" s="169">
        <v>0</v>
      </c>
    </row>
    <row r="142" spans="1:6" hidden="1" x14ac:dyDescent="0.2">
      <c r="A142" s="166"/>
      <c r="B142" s="179"/>
      <c r="C142" s="168"/>
      <c r="D142" s="169"/>
      <c r="E142" s="169"/>
      <c r="F142" s="169"/>
    </row>
    <row r="143" spans="1:6" ht="25.5" x14ac:dyDescent="0.2">
      <c r="A143" s="286" t="s">
        <v>257</v>
      </c>
      <c r="B143" s="287" t="s">
        <v>258</v>
      </c>
      <c r="C143" s="288">
        <v>5375000</v>
      </c>
      <c r="D143" s="288">
        <v>1000000</v>
      </c>
      <c r="E143" s="288">
        <v>0</v>
      </c>
      <c r="F143" s="288">
        <v>4375000</v>
      </c>
    </row>
    <row r="144" spans="1:6" x14ac:dyDescent="0.2">
      <c r="A144" s="166" t="s">
        <v>259</v>
      </c>
      <c r="B144" s="167" t="s">
        <v>260</v>
      </c>
      <c r="C144" s="289">
        <v>350000</v>
      </c>
      <c r="D144" s="169">
        <v>0</v>
      </c>
      <c r="E144" s="169">
        <v>0</v>
      </c>
      <c r="F144" s="169">
        <v>350000</v>
      </c>
    </row>
    <row r="145" spans="1:6" x14ac:dyDescent="0.2">
      <c r="A145" s="166" t="s">
        <v>263</v>
      </c>
      <c r="B145" s="167" t="s">
        <v>264</v>
      </c>
      <c r="C145" s="289">
        <v>100000</v>
      </c>
      <c r="D145" s="169">
        <v>0</v>
      </c>
      <c r="E145" s="169">
        <v>0</v>
      </c>
      <c r="F145" s="169">
        <v>100000</v>
      </c>
    </row>
    <row r="146" spans="1:6" x14ac:dyDescent="0.2">
      <c r="A146" s="166" t="s">
        <v>266</v>
      </c>
      <c r="B146" s="167" t="s">
        <v>267</v>
      </c>
      <c r="C146" s="289">
        <v>100000</v>
      </c>
      <c r="D146" s="169">
        <v>0</v>
      </c>
      <c r="E146" s="169">
        <v>0</v>
      </c>
      <c r="F146" s="169">
        <v>100000</v>
      </c>
    </row>
    <row r="147" spans="1:6" ht="25.5" x14ac:dyDescent="0.2">
      <c r="A147" s="166" t="s">
        <v>270</v>
      </c>
      <c r="B147" s="167" t="s">
        <v>271</v>
      </c>
      <c r="C147" s="289">
        <v>2600000</v>
      </c>
      <c r="D147" s="169">
        <v>200000</v>
      </c>
      <c r="E147" s="169">
        <v>0</v>
      </c>
      <c r="F147" s="169">
        <v>2400000</v>
      </c>
    </row>
    <row r="148" spans="1:6" x14ac:dyDescent="0.2">
      <c r="A148" s="166" t="s">
        <v>272</v>
      </c>
      <c r="B148" s="167" t="s">
        <v>273</v>
      </c>
      <c r="C148" s="289">
        <v>500000</v>
      </c>
      <c r="D148" s="169">
        <v>0</v>
      </c>
      <c r="E148" s="169">
        <v>0</v>
      </c>
      <c r="F148" s="169">
        <v>500000</v>
      </c>
    </row>
    <row r="149" spans="1:6" x14ac:dyDescent="0.2">
      <c r="A149" s="166" t="s">
        <v>275</v>
      </c>
      <c r="B149" s="167" t="s">
        <v>276</v>
      </c>
      <c r="C149" s="289">
        <v>975000</v>
      </c>
      <c r="D149" s="169">
        <v>800000</v>
      </c>
      <c r="E149" s="169">
        <v>0</v>
      </c>
      <c r="F149" s="169">
        <v>175000</v>
      </c>
    </row>
    <row r="150" spans="1:6" ht="25.5" x14ac:dyDescent="0.2">
      <c r="A150" s="166" t="s">
        <v>279</v>
      </c>
      <c r="B150" s="167" t="s">
        <v>280</v>
      </c>
      <c r="C150" s="289">
        <v>750000</v>
      </c>
      <c r="D150" s="169">
        <v>0</v>
      </c>
      <c r="E150" s="169">
        <v>0</v>
      </c>
      <c r="F150" s="169">
        <v>750000</v>
      </c>
    </row>
    <row r="151" spans="1:6" x14ac:dyDescent="0.2">
      <c r="A151" s="166"/>
      <c r="B151" s="167"/>
      <c r="C151" s="168"/>
      <c r="D151" s="169"/>
      <c r="E151" s="169"/>
      <c r="F151" s="169"/>
    </row>
    <row r="152" spans="1:6" x14ac:dyDescent="0.2">
      <c r="A152" s="286" t="s">
        <v>281</v>
      </c>
      <c r="B152" s="287" t="s">
        <v>282</v>
      </c>
      <c r="C152" s="288">
        <v>1350000</v>
      </c>
      <c r="D152" s="288">
        <v>600000</v>
      </c>
      <c r="E152" s="288">
        <v>0</v>
      </c>
      <c r="F152" s="288">
        <v>750000</v>
      </c>
    </row>
    <row r="153" spans="1:6" x14ac:dyDescent="0.2">
      <c r="A153" s="166" t="s">
        <v>283</v>
      </c>
      <c r="B153" s="167" t="s">
        <v>284</v>
      </c>
      <c r="C153" s="289">
        <v>350000</v>
      </c>
      <c r="D153" s="169">
        <v>50000</v>
      </c>
      <c r="E153" s="169">
        <v>0</v>
      </c>
      <c r="F153" s="169">
        <v>300000</v>
      </c>
    </row>
    <row r="154" spans="1:6" x14ac:dyDescent="0.2">
      <c r="A154" s="166" t="s">
        <v>288</v>
      </c>
      <c r="B154" s="167" t="s">
        <v>289</v>
      </c>
      <c r="C154" s="289">
        <v>1000000</v>
      </c>
      <c r="D154" s="169">
        <v>550000</v>
      </c>
      <c r="E154" s="169">
        <v>0</v>
      </c>
      <c r="F154" s="169">
        <v>450000</v>
      </c>
    </row>
    <row r="155" spans="1:6" x14ac:dyDescent="0.2">
      <c r="A155" s="172"/>
      <c r="B155" s="173"/>
      <c r="C155" s="168"/>
      <c r="D155" s="169"/>
      <c r="E155" s="169"/>
      <c r="F155" s="169"/>
    </row>
    <row r="156" spans="1:6" ht="25.5" hidden="1" x14ac:dyDescent="0.2">
      <c r="A156" s="175">
        <v>2.0499999999999998</v>
      </c>
      <c r="B156" s="176" t="s">
        <v>471</v>
      </c>
      <c r="C156" s="177">
        <v>0</v>
      </c>
      <c r="D156" s="177">
        <v>0</v>
      </c>
      <c r="E156" s="177">
        <v>0</v>
      </c>
      <c r="F156" s="177">
        <v>0</v>
      </c>
    </row>
    <row r="157" spans="1:6" hidden="1" x14ac:dyDescent="0.2">
      <c r="A157" s="172" t="s">
        <v>472</v>
      </c>
      <c r="B157" s="173" t="s">
        <v>473</v>
      </c>
      <c r="C157" s="177">
        <v>0</v>
      </c>
      <c r="D157" s="169">
        <v>0</v>
      </c>
      <c r="E157" s="169">
        <v>0</v>
      </c>
      <c r="F157" s="169">
        <v>0</v>
      </c>
    </row>
    <row r="158" spans="1:6" hidden="1" x14ac:dyDescent="0.2">
      <c r="A158" s="172" t="s">
        <v>474</v>
      </c>
      <c r="B158" s="173" t="s">
        <v>475</v>
      </c>
      <c r="C158" s="177">
        <v>0</v>
      </c>
      <c r="D158" s="169">
        <v>0</v>
      </c>
      <c r="E158" s="169">
        <v>0</v>
      </c>
      <c r="F158" s="169">
        <v>0</v>
      </c>
    </row>
    <row r="159" spans="1:6" hidden="1" x14ac:dyDescent="0.2">
      <c r="A159" s="172" t="s">
        <v>476</v>
      </c>
      <c r="B159" s="173" t="s">
        <v>477</v>
      </c>
      <c r="C159" s="177">
        <v>0</v>
      </c>
      <c r="D159" s="169">
        <v>0</v>
      </c>
      <c r="E159" s="169">
        <v>0</v>
      </c>
      <c r="F159" s="169">
        <v>0</v>
      </c>
    </row>
    <row r="160" spans="1:6" ht="25.5" hidden="1" x14ac:dyDescent="0.2">
      <c r="A160" s="172" t="s">
        <v>478</v>
      </c>
      <c r="B160" s="173" t="s">
        <v>479</v>
      </c>
      <c r="C160" s="177">
        <v>0</v>
      </c>
      <c r="D160" s="169">
        <v>0</v>
      </c>
      <c r="E160" s="169">
        <v>0</v>
      </c>
      <c r="F160" s="169">
        <v>0</v>
      </c>
    </row>
    <row r="161" spans="1:6" x14ac:dyDescent="0.2">
      <c r="A161" s="166"/>
      <c r="B161" s="167"/>
      <c r="C161" s="168"/>
      <c r="D161" s="169"/>
      <c r="E161" s="169"/>
      <c r="F161" s="169"/>
    </row>
    <row r="162" spans="1:6" x14ac:dyDescent="0.2">
      <c r="A162" s="286" t="s">
        <v>292</v>
      </c>
      <c r="B162" s="287" t="s">
        <v>293</v>
      </c>
      <c r="C162" s="288">
        <v>6240000</v>
      </c>
      <c r="D162" s="288">
        <v>3509000</v>
      </c>
      <c r="E162" s="288">
        <v>150000</v>
      </c>
      <c r="F162" s="288">
        <v>2581000</v>
      </c>
    </row>
    <row r="163" spans="1:6" x14ac:dyDescent="0.2">
      <c r="A163" s="166" t="s">
        <v>294</v>
      </c>
      <c r="B163" s="167" t="s">
        <v>295</v>
      </c>
      <c r="C163" s="289">
        <v>500000</v>
      </c>
      <c r="D163" s="169">
        <v>434000</v>
      </c>
      <c r="E163" s="169">
        <v>0</v>
      </c>
      <c r="F163" s="169">
        <v>66000</v>
      </c>
    </row>
    <row r="164" spans="1:6" ht="25.5" x14ac:dyDescent="0.2">
      <c r="A164" s="166" t="s">
        <v>300</v>
      </c>
      <c r="B164" s="167" t="s">
        <v>301</v>
      </c>
      <c r="C164" s="289">
        <v>1000000</v>
      </c>
      <c r="D164" s="169">
        <v>100000</v>
      </c>
      <c r="E164" s="169">
        <v>0</v>
      </c>
      <c r="F164" s="169">
        <v>900000</v>
      </c>
    </row>
    <row r="165" spans="1:6" x14ac:dyDescent="0.2">
      <c r="A165" s="166" t="s">
        <v>306</v>
      </c>
      <c r="B165" s="167" t="s">
        <v>307</v>
      </c>
      <c r="C165" s="289">
        <v>2300000</v>
      </c>
      <c r="D165" s="169">
        <v>1800000</v>
      </c>
      <c r="E165" s="169">
        <v>0</v>
      </c>
      <c r="F165" s="169">
        <v>500000</v>
      </c>
    </row>
    <row r="166" spans="1:6" x14ac:dyDescent="0.2">
      <c r="A166" s="166" t="s">
        <v>311</v>
      </c>
      <c r="B166" s="167" t="s">
        <v>312</v>
      </c>
      <c r="C166" s="289">
        <v>1500000</v>
      </c>
      <c r="D166" s="169">
        <v>1150000</v>
      </c>
      <c r="E166" s="169">
        <v>0</v>
      </c>
      <c r="F166" s="169">
        <v>350000</v>
      </c>
    </row>
    <row r="167" spans="1:6" x14ac:dyDescent="0.2">
      <c r="A167" s="166" t="s">
        <v>315</v>
      </c>
      <c r="B167" s="167" t="s">
        <v>316</v>
      </c>
      <c r="C167" s="289">
        <v>300000</v>
      </c>
      <c r="D167" s="169">
        <v>25000</v>
      </c>
      <c r="E167" s="169">
        <v>0</v>
      </c>
      <c r="F167" s="169">
        <v>275000</v>
      </c>
    </row>
    <row r="168" spans="1:6" x14ac:dyDescent="0.2">
      <c r="A168" s="166" t="s">
        <v>318</v>
      </c>
      <c r="B168" s="167" t="s">
        <v>319</v>
      </c>
      <c r="C168" s="289">
        <v>300000</v>
      </c>
      <c r="D168" s="169">
        <v>0</v>
      </c>
      <c r="E168" s="169">
        <v>0</v>
      </c>
      <c r="F168" s="169">
        <v>300000</v>
      </c>
    </row>
    <row r="169" spans="1:6" x14ac:dyDescent="0.2">
      <c r="A169" s="166" t="s">
        <v>322</v>
      </c>
      <c r="B169" s="167" t="s">
        <v>323</v>
      </c>
      <c r="C169" s="289">
        <v>0</v>
      </c>
      <c r="D169" s="169">
        <v>0</v>
      </c>
      <c r="E169" s="169">
        <v>0</v>
      </c>
      <c r="F169" s="169">
        <v>0</v>
      </c>
    </row>
    <row r="170" spans="1:6" x14ac:dyDescent="0.2">
      <c r="A170" s="166" t="s">
        <v>324</v>
      </c>
      <c r="B170" s="167" t="s">
        <v>325</v>
      </c>
      <c r="C170" s="289">
        <v>340000</v>
      </c>
      <c r="D170" s="169">
        <v>0</v>
      </c>
      <c r="E170" s="169">
        <v>150000</v>
      </c>
      <c r="F170" s="169">
        <v>190000</v>
      </c>
    </row>
    <row r="171" spans="1:6" x14ac:dyDescent="0.2">
      <c r="A171" s="166"/>
      <c r="B171" s="167"/>
      <c r="C171" s="168"/>
      <c r="D171" s="169"/>
      <c r="E171" s="169"/>
      <c r="F171" s="169"/>
    </row>
    <row r="172" spans="1:6" x14ac:dyDescent="0.2">
      <c r="A172" s="283">
        <v>5</v>
      </c>
      <c r="B172" s="284" t="s">
        <v>328</v>
      </c>
      <c r="C172" s="285">
        <v>35063221</v>
      </c>
      <c r="D172" s="285">
        <v>12000000</v>
      </c>
      <c r="E172" s="285">
        <v>10063221</v>
      </c>
      <c r="F172" s="285">
        <v>13000000</v>
      </c>
    </row>
    <row r="173" spans="1:6" x14ac:dyDescent="0.2">
      <c r="A173" s="166"/>
      <c r="B173" s="167"/>
      <c r="C173" s="168"/>
      <c r="D173" s="169"/>
      <c r="E173" s="169"/>
      <c r="F173" s="169"/>
    </row>
    <row r="174" spans="1:6" x14ac:dyDescent="0.2">
      <c r="A174" s="286" t="s">
        <v>329</v>
      </c>
      <c r="B174" s="287" t="s">
        <v>330</v>
      </c>
      <c r="C174" s="288">
        <v>5000000</v>
      </c>
      <c r="D174" s="288">
        <v>5000000</v>
      </c>
      <c r="E174" s="288">
        <v>0</v>
      </c>
      <c r="F174" s="288">
        <v>0</v>
      </c>
    </row>
    <row r="175" spans="1:6" hidden="1" x14ac:dyDescent="0.2">
      <c r="A175" s="172" t="s">
        <v>480</v>
      </c>
      <c r="B175" s="173" t="s">
        <v>481</v>
      </c>
      <c r="C175" s="177">
        <v>0</v>
      </c>
      <c r="D175" s="169">
        <v>0</v>
      </c>
      <c r="E175" s="169">
        <v>0</v>
      </c>
      <c r="F175" s="169">
        <v>0</v>
      </c>
    </row>
    <row r="176" spans="1:6" hidden="1" x14ac:dyDescent="0.2">
      <c r="A176" s="172" t="s">
        <v>482</v>
      </c>
      <c r="B176" s="173" t="s">
        <v>483</v>
      </c>
      <c r="C176" s="177">
        <v>0</v>
      </c>
      <c r="D176" s="169">
        <v>0</v>
      </c>
      <c r="E176" s="169">
        <v>0</v>
      </c>
      <c r="F176" s="169">
        <v>0</v>
      </c>
    </row>
    <row r="177" spans="1:6" x14ac:dyDescent="0.2">
      <c r="A177" s="166" t="s">
        <v>331</v>
      </c>
      <c r="B177" s="167" t="s">
        <v>332</v>
      </c>
      <c r="C177" s="289">
        <v>5000000</v>
      </c>
      <c r="D177" s="169">
        <v>5000000</v>
      </c>
      <c r="E177" s="169">
        <v>0</v>
      </c>
      <c r="F177" s="169">
        <v>0</v>
      </c>
    </row>
    <row r="178" spans="1:6" hidden="1" x14ac:dyDescent="0.2">
      <c r="A178" s="166" t="s">
        <v>484</v>
      </c>
      <c r="B178" s="167" t="s">
        <v>485</v>
      </c>
      <c r="C178" s="177">
        <v>0</v>
      </c>
      <c r="D178" s="169">
        <v>0</v>
      </c>
      <c r="E178" s="169">
        <v>0</v>
      </c>
      <c r="F178" s="169">
        <v>0</v>
      </c>
    </row>
    <row r="179" spans="1:6" x14ac:dyDescent="0.2">
      <c r="A179" s="166" t="s">
        <v>486</v>
      </c>
      <c r="B179" s="167" t="s">
        <v>487</v>
      </c>
      <c r="C179" s="169">
        <v>0</v>
      </c>
      <c r="D179" s="169">
        <v>0</v>
      </c>
      <c r="E179" s="169">
        <v>0</v>
      </c>
      <c r="F179" s="169">
        <v>0</v>
      </c>
    </row>
    <row r="180" spans="1:6" hidden="1" x14ac:dyDescent="0.2">
      <c r="A180" s="172" t="s">
        <v>488</v>
      </c>
      <c r="B180" s="173" t="s">
        <v>489</v>
      </c>
      <c r="C180" s="177">
        <v>0</v>
      </c>
      <c r="D180" s="169">
        <v>0</v>
      </c>
      <c r="E180" s="169">
        <v>0</v>
      </c>
      <c r="F180" s="169">
        <v>0</v>
      </c>
    </row>
    <row r="181" spans="1:6" ht="25.5" hidden="1" x14ac:dyDescent="0.2">
      <c r="A181" s="166" t="s">
        <v>490</v>
      </c>
      <c r="B181" s="167" t="s">
        <v>491</v>
      </c>
      <c r="C181" s="177">
        <v>0</v>
      </c>
      <c r="D181" s="169">
        <v>0</v>
      </c>
      <c r="E181" s="169">
        <v>0</v>
      </c>
      <c r="F181" s="169">
        <v>0</v>
      </c>
    </row>
    <row r="182" spans="1:6" hidden="1" x14ac:dyDescent="0.2">
      <c r="A182" s="166" t="s">
        <v>492</v>
      </c>
      <c r="B182" s="167" t="s">
        <v>493</v>
      </c>
      <c r="C182" s="177">
        <v>0</v>
      </c>
      <c r="D182" s="169">
        <v>0</v>
      </c>
      <c r="E182" s="169">
        <v>0</v>
      </c>
      <c r="F182" s="169">
        <v>0</v>
      </c>
    </row>
    <row r="183" spans="1:6" x14ac:dyDescent="0.2">
      <c r="A183" s="166"/>
      <c r="B183" s="167"/>
      <c r="C183" s="168"/>
      <c r="D183" s="169"/>
      <c r="E183" s="169"/>
      <c r="F183" s="169"/>
    </row>
    <row r="184" spans="1:6" x14ac:dyDescent="0.2">
      <c r="A184" s="286">
        <v>5.0199999999999996</v>
      </c>
      <c r="B184" s="287" t="s">
        <v>494</v>
      </c>
      <c r="C184" s="288">
        <v>0</v>
      </c>
      <c r="D184" s="289">
        <v>0</v>
      </c>
      <c r="E184" s="289">
        <v>0</v>
      </c>
      <c r="F184" s="289">
        <v>0</v>
      </c>
    </row>
    <row r="185" spans="1:6" x14ac:dyDescent="0.2">
      <c r="A185" s="172" t="s">
        <v>495</v>
      </c>
      <c r="B185" s="173" t="s">
        <v>496</v>
      </c>
      <c r="C185" s="288">
        <v>0</v>
      </c>
      <c r="D185" s="169">
        <v>0</v>
      </c>
      <c r="E185" s="169">
        <v>0</v>
      </c>
      <c r="F185" s="169">
        <v>0</v>
      </c>
    </row>
    <row r="186" spans="1:6" hidden="1" x14ac:dyDescent="0.2">
      <c r="A186" s="172" t="s">
        <v>497</v>
      </c>
      <c r="B186" s="173" t="s">
        <v>498</v>
      </c>
      <c r="C186" s="288">
        <v>0</v>
      </c>
      <c r="D186" s="169">
        <v>0</v>
      </c>
      <c r="E186" s="169">
        <v>0</v>
      </c>
      <c r="F186" s="169">
        <v>0</v>
      </c>
    </row>
    <row r="187" spans="1:6" hidden="1" x14ac:dyDescent="0.2">
      <c r="A187" s="172" t="s">
        <v>499</v>
      </c>
      <c r="B187" s="173" t="s">
        <v>500</v>
      </c>
      <c r="C187" s="288">
        <v>0</v>
      </c>
      <c r="D187" s="169">
        <v>0</v>
      </c>
      <c r="E187" s="169">
        <v>0</v>
      </c>
      <c r="F187" s="169">
        <v>0</v>
      </c>
    </row>
    <row r="188" spans="1:6" hidden="1" x14ac:dyDescent="0.2">
      <c r="A188" s="172" t="s">
        <v>501</v>
      </c>
      <c r="B188" s="173" t="s">
        <v>502</v>
      </c>
      <c r="C188" s="288">
        <v>0</v>
      </c>
      <c r="D188" s="169">
        <v>0</v>
      </c>
      <c r="E188" s="169">
        <v>0</v>
      </c>
      <c r="F188" s="169">
        <v>0</v>
      </c>
    </row>
    <row r="189" spans="1:6" hidden="1" x14ac:dyDescent="0.2">
      <c r="A189" s="172" t="s">
        <v>503</v>
      </c>
      <c r="B189" s="173" t="s">
        <v>504</v>
      </c>
      <c r="C189" s="288">
        <v>0</v>
      </c>
      <c r="D189" s="169">
        <v>0</v>
      </c>
      <c r="E189" s="169">
        <v>0</v>
      </c>
      <c r="F189" s="169">
        <v>0</v>
      </c>
    </row>
    <row r="190" spans="1:6" hidden="1" x14ac:dyDescent="0.2">
      <c r="A190" s="172" t="s">
        <v>505</v>
      </c>
      <c r="B190" s="173" t="s">
        <v>506</v>
      </c>
      <c r="C190" s="288">
        <v>0</v>
      </c>
      <c r="D190" s="169">
        <v>0</v>
      </c>
      <c r="E190" s="169">
        <v>0</v>
      </c>
      <c r="F190" s="169">
        <v>0</v>
      </c>
    </row>
    <row r="191" spans="1:6" x14ac:dyDescent="0.2">
      <c r="A191" s="172" t="s">
        <v>507</v>
      </c>
      <c r="B191" s="173" t="s">
        <v>508</v>
      </c>
      <c r="C191" s="288">
        <v>0</v>
      </c>
      <c r="D191" s="169">
        <v>0</v>
      </c>
      <c r="E191" s="169">
        <v>0</v>
      </c>
      <c r="F191" s="169">
        <v>0</v>
      </c>
    </row>
    <row r="192" spans="1:6" hidden="1" x14ac:dyDescent="0.2">
      <c r="A192" s="172" t="s">
        <v>509</v>
      </c>
      <c r="B192" s="173" t="s">
        <v>510</v>
      </c>
      <c r="C192" s="177">
        <v>0</v>
      </c>
      <c r="D192" s="169">
        <v>0</v>
      </c>
      <c r="E192" s="169">
        <v>0</v>
      </c>
      <c r="F192" s="169">
        <v>0</v>
      </c>
    </row>
    <row r="193" spans="1:6" hidden="1" x14ac:dyDescent="0.2">
      <c r="A193" s="172"/>
      <c r="B193" s="173"/>
      <c r="C193" s="168"/>
      <c r="D193" s="169"/>
      <c r="E193" s="169"/>
      <c r="F193" s="169"/>
    </row>
    <row r="194" spans="1:6" hidden="1" x14ac:dyDescent="0.2">
      <c r="A194" s="175">
        <v>5.03</v>
      </c>
      <c r="B194" s="176" t="s">
        <v>511</v>
      </c>
      <c r="C194" s="177">
        <v>0</v>
      </c>
      <c r="D194" s="177">
        <v>0</v>
      </c>
      <c r="E194" s="177">
        <v>0</v>
      </c>
      <c r="F194" s="177">
        <v>0</v>
      </c>
    </row>
    <row r="195" spans="1:6" hidden="1" x14ac:dyDescent="0.2">
      <c r="A195" s="172" t="s">
        <v>512</v>
      </c>
      <c r="B195" s="173" t="s">
        <v>513</v>
      </c>
      <c r="C195" s="177">
        <v>0</v>
      </c>
      <c r="D195" s="169">
        <v>0</v>
      </c>
      <c r="E195" s="169">
        <v>0</v>
      </c>
      <c r="F195" s="169">
        <v>0</v>
      </c>
    </row>
    <row r="196" spans="1:6" hidden="1" x14ac:dyDescent="0.2">
      <c r="A196" s="172" t="s">
        <v>514</v>
      </c>
      <c r="B196" s="173" t="s">
        <v>515</v>
      </c>
      <c r="C196" s="177">
        <v>0</v>
      </c>
      <c r="D196" s="169">
        <v>0</v>
      </c>
      <c r="E196" s="169">
        <v>0</v>
      </c>
      <c r="F196" s="169">
        <v>0</v>
      </c>
    </row>
    <row r="197" spans="1:6" hidden="1" x14ac:dyDescent="0.2">
      <c r="A197" s="172" t="s">
        <v>516</v>
      </c>
      <c r="B197" s="173" t="s">
        <v>517</v>
      </c>
      <c r="C197" s="177">
        <v>0</v>
      </c>
      <c r="D197" s="169">
        <v>0</v>
      </c>
      <c r="E197" s="169">
        <v>0</v>
      </c>
      <c r="F197" s="169"/>
    </row>
    <row r="198" spans="1:6" x14ac:dyDescent="0.2">
      <c r="A198" s="166"/>
      <c r="B198" s="167"/>
      <c r="C198" s="168"/>
      <c r="D198" s="169"/>
      <c r="E198" s="169"/>
      <c r="F198" s="169"/>
    </row>
    <row r="199" spans="1:6" x14ac:dyDescent="0.2">
      <c r="A199" s="286" t="s">
        <v>334</v>
      </c>
      <c r="B199" s="287" t="s">
        <v>335</v>
      </c>
      <c r="C199" s="288">
        <v>30063221</v>
      </c>
      <c r="D199" s="289">
        <v>7000000</v>
      </c>
      <c r="E199" s="289">
        <v>10063221</v>
      </c>
      <c r="F199" s="289">
        <v>13000000</v>
      </c>
    </row>
    <row r="200" spans="1:6" hidden="1" x14ac:dyDescent="0.2">
      <c r="A200" s="172" t="s">
        <v>518</v>
      </c>
      <c r="B200" s="173" t="s">
        <v>519</v>
      </c>
      <c r="C200" s="171">
        <v>0</v>
      </c>
      <c r="D200" s="169">
        <v>0</v>
      </c>
      <c r="E200" s="169">
        <v>0</v>
      </c>
      <c r="F200" s="169">
        <v>0</v>
      </c>
    </row>
    <row r="201" spans="1:6" hidden="1" x14ac:dyDescent="0.2">
      <c r="A201" s="166" t="s">
        <v>520</v>
      </c>
      <c r="B201" s="167" t="s">
        <v>521</v>
      </c>
      <c r="C201" s="171">
        <v>0</v>
      </c>
      <c r="D201" s="169">
        <v>0</v>
      </c>
      <c r="E201" s="169">
        <v>0</v>
      </c>
      <c r="F201" s="169">
        <v>0</v>
      </c>
    </row>
    <row r="202" spans="1:6" x14ac:dyDescent="0.2">
      <c r="A202" s="172" t="s">
        <v>336</v>
      </c>
      <c r="B202" s="173" t="s">
        <v>337</v>
      </c>
      <c r="C202" s="289">
        <v>30063221</v>
      </c>
      <c r="D202" s="169">
        <v>7000000</v>
      </c>
      <c r="E202" s="169">
        <v>10063221</v>
      </c>
      <c r="F202" s="169">
        <v>13000000</v>
      </c>
    </row>
    <row r="203" spans="1:6" hidden="1" x14ac:dyDescent="0.2">
      <c r="A203" s="166" t="s">
        <v>522</v>
      </c>
      <c r="B203" s="167" t="s">
        <v>523</v>
      </c>
      <c r="C203" s="177">
        <v>0</v>
      </c>
      <c r="D203" s="169">
        <v>0</v>
      </c>
      <c r="E203" s="169">
        <v>0</v>
      </c>
      <c r="F203" s="169">
        <v>0</v>
      </c>
    </row>
    <row r="204" spans="1:6" x14ac:dyDescent="0.2">
      <c r="A204" s="166"/>
      <c r="B204" s="167"/>
      <c r="C204" s="168"/>
      <c r="D204" s="169"/>
      <c r="E204" s="169"/>
      <c r="F204" s="169"/>
    </row>
    <row r="205" spans="1:6" x14ac:dyDescent="0.2">
      <c r="A205" s="283">
        <v>6</v>
      </c>
      <c r="B205" s="284" t="s">
        <v>35</v>
      </c>
      <c r="C205" s="285">
        <v>43128129</v>
      </c>
      <c r="D205" s="285">
        <v>14972345.149999999</v>
      </c>
      <c r="E205" s="285">
        <v>17461251.600000001</v>
      </c>
      <c r="F205" s="285">
        <v>10694532.25</v>
      </c>
    </row>
    <row r="206" spans="1:6" x14ac:dyDescent="0.2">
      <c r="A206" s="166"/>
      <c r="B206" s="167"/>
      <c r="C206" s="168"/>
      <c r="D206" s="169"/>
      <c r="E206" s="169"/>
      <c r="F206" s="169"/>
    </row>
    <row r="207" spans="1:6" x14ac:dyDescent="0.2">
      <c r="A207" s="286" t="s">
        <v>338</v>
      </c>
      <c r="B207" s="287" t="s">
        <v>339</v>
      </c>
      <c r="C207" s="288">
        <v>26778129</v>
      </c>
      <c r="D207" s="288">
        <v>9372345.1499999985</v>
      </c>
      <c r="E207" s="288">
        <v>10711251.600000001</v>
      </c>
      <c r="F207" s="288">
        <v>6694532.25</v>
      </c>
    </row>
    <row r="208" spans="1:6" hidden="1" x14ac:dyDescent="0.2">
      <c r="A208" s="172" t="s">
        <v>524</v>
      </c>
      <c r="B208" s="173" t="s">
        <v>525</v>
      </c>
      <c r="C208" s="177">
        <v>0</v>
      </c>
      <c r="D208" s="169">
        <v>0</v>
      </c>
      <c r="E208" s="169">
        <v>0</v>
      </c>
      <c r="F208" s="169">
        <v>0</v>
      </c>
    </row>
    <row r="209" spans="1:6" ht="25.5" hidden="1" x14ac:dyDescent="0.2">
      <c r="A209" s="166" t="s">
        <v>526</v>
      </c>
      <c r="B209" s="167" t="s">
        <v>527</v>
      </c>
      <c r="C209" s="177">
        <v>0</v>
      </c>
      <c r="D209" s="169">
        <v>0</v>
      </c>
      <c r="E209" s="169">
        <v>0</v>
      </c>
      <c r="F209" s="169">
        <v>0</v>
      </c>
    </row>
    <row r="210" spans="1:6" ht="25.5" x14ac:dyDescent="0.2">
      <c r="A210" s="166" t="s">
        <v>340</v>
      </c>
      <c r="B210" s="167" t="s">
        <v>341</v>
      </c>
      <c r="C210" s="289">
        <v>26778129</v>
      </c>
      <c r="D210" s="169">
        <v>9372345.1499999985</v>
      </c>
      <c r="E210" s="169">
        <v>10711251.600000001</v>
      </c>
      <c r="F210" s="169">
        <v>6694532.25</v>
      </c>
    </row>
    <row r="211" spans="1:6" hidden="1" x14ac:dyDescent="0.2">
      <c r="A211" s="172" t="s">
        <v>528</v>
      </c>
      <c r="B211" s="173" t="s">
        <v>529</v>
      </c>
      <c r="C211" s="177">
        <v>0</v>
      </c>
      <c r="D211" s="169">
        <v>0</v>
      </c>
      <c r="E211" s="169">
        <v>0</v>
      </c>
      <c r="F211" s="169">
        <v>0</v>
      </c>
    </row>
    <row r="212" spans="1:6" ht="25.5" hidden="1" x14ac:dyDescent="0.2">
      <c r="A212" s="172" t="s">
        <v>530</v>
      </c>
      <c r="B212" s="173" t="s">
        <v>531</v>
      </c>
      <c r="C212" s="177">
        <v>0</v>
      </c>
      <c r="D212" s="169">
        <v>0</v>
      </c>
      <c r="E212" s="169">
        <v>0</v>
      </c>
      <c r="F212" s="169">
        <v>0</v>
      </c>
    </row>
    <row r="213" spans="1:6" ht="25.5" hidden="1" x14ac:dyDescent="0.2">
      <c r="A213" s="172" t="s">
        <v>532</v>
      </c>
      <c r="B213" s="173" t="s">
        <v>533</v>
      </c>
      <c r="C213" s="177">
        <v>0</v>
      </c>
      <c r="D213" s="169">
        <v>0</v>
      </c>
      <c r="E213" s="169">
        <v>0</v>
      </c>
      <c r="F213" s="169">
        <v>0</v>
      </c>
    </row>
    <row r="214" spans="1:6" hidden="1" x14ac:dyDescent="0.2">
      <c r="A214" s="172" t="s">
        <v>534</v>
      </c>
      <c r="B214" s="173" t="s">
        <v>535</v>
      </c>
      <c r="C214" s="177">
        <v>0</v>
      </c>
      <c r="D214" s="169">
        <v>0</v>
      </c>
      <c r="E214" s="169">
        <v>0</v>
      </c>
      <c r="F214" s="169">
        <v>0</v>
      </c>
    </row>
    <row r="215" spans="1:6" hidden="1" x14ac:dyDescent="0.2">
      <c r="A215" s="172" t="s">
        <v>536</v>
      </c>
      <c r="B215" s="173" t="s">
        <v>537</v>
      </c>
      <c r="C215" s="177">
        <v>0</v>
      </c>
      <c r="D215" s="169">
        <v>0</v>
      </c>
      <c r="E215" s="169">
        <v>0</v>
      </c>
      <c r="F215" s="169">
        <v>0</v>
      </c>
    </row>
    <row r="216" spans="1:6" hidden="1" x14ac:dyDescent="0.2">
      <c r="A216" s="172" t="s">
        <v>538</v>
      </c>
      <c r="B216" s="173" t="s">
        <v>539</v>
      </c>
      <c r="C216" s="177">
        <v>0</v>
      </c>
      <c r="D216" s="169">
        <v>0</v>
      </c>
      <c r="E216" s="169">
        <v>0</v>
      </c>
      <c r="F216" s="169">
        <v>0</v>
      </c>
    </row>
    <row r="217" spans="1:6" x14ac:dyDescent="0.2">
      <c r="A217" s="166"/>
      <c r="B217" s="167"/>
      <c r="C217" s="168"/>
      <c r="D217" s="169"/>
      <c r="E217" s="169"/>
      <c r="F217" s="169"/>
    </row>
    <row r="218" spans="1:6" x14ac:dyDescent="0.2">
      <c r="A218" s="286">
        <v>6.02</v>
      </c>
      <c r="B218" s="287" t="s">
        <v>343</v>
      </c>
      <c r="C218" s="289">
        <v>350000</v>
      </c>
      <c r="D218" s="289">
        <v>0</v>
      </c>
      <c r="E218" s="289">
        <v>350000</v>
      </c>
      <c r="F218" s="289">
        <v>0</v>
      </c>
    </row>
    <row r="219" spans="1:6" hidden="1" x14ac:dyDescent="0.2">
      <c r="A219" s="172" t="s">
        <v>540</v>
      </c>
      <c r="B219" s="173" t="s">
        <v>541</v>
      </c>
      <c r="C219" s="177">
        <v>0</v>
      </c>
      <c r="D219" s="169">
        <v>0</v>
      </c>
      <c r="E219" s="169">
        <v>0</v>
      </c>
      <c r="F219" s="169">
        <v>0</v>
      </c>
    </row>
    <row r="220" spans="1:6" hidden="1" x14ac:dyDescent="0.2">
      <c r="A220" s="172" t="s">
        <v>542</v>
      </c>
      <c r="B220" s="173" t="s">
        <v>543</v>
      </c>
      <c r="C220" s="177">
        <v>0</v>
      </c>
      <c r="D220" s="169">
        <v>0</v>
      </c>
      <c r="E220" s="169">
        <v>0</v>
      </c>
      <c r="F220" s="169">
        <v>0</v>
      </c>
    </row>
    <row r="221" spans="1:6" hidden="1" x14ac:dyDescent="0.2">
      <c r="A221" s="172" t="s">
        <v>544</v>
      </c>
      <c r="B221" s="173" t="s">
        <v>545</v>
      </c>
      <c r="C221" s="177">
        <v>0</v>
      </c>
      <c r="D221" s="169">
        <v>0</v>
      </c>
      <c r="E221" s="169">
        <v>0</v>
      </c>
      <c r="F221" s="169">
        <v>0</v>
      </c>
    </row>
    <row r="222" spans="1:6" x14ac:dyDescent="0.2">
      <c r="A222" s="172" t="s">
        <v>344</v>
      </c>
      <c r="B222" s="173" t="s">
        <v>345</v>
      </c>
      <c r="C222" s="289">
        <v>350000</v>
      </c>
      <c r="D222" s="169">
        <v>0</v>
      </c>
      <c r="E222" s="169">
        <v>350000</v>
      </c>
      <c r="F222" s="169">
        <v>0</v>
      </c>
    </row>
    <row r="223" spans="1:6" x14ac:dyDescent="0.2">
      <c r="A223" s="172"/>
      <c r="B223" s="173"/>
      <c r="C223" s="168"/>
      <c r="D223" s="169"/>
      <c r="E223" s="169"/>
      <c r="F223" s="169"/>
    </row>
    <row r="224" spans="1:6" x14ac:dyDescent="0.2">
      <c r="A224" s="286">
        <v>6.03</v>
      </c>
      <c r="B224" s="287" t="s">
        <v>347</v>
      </c>
      <c r="C224" s="288">
        <v>16000000</v>
      </c>
      <c r="D224" s="288">
        <v>5600000</v>
      </c>
      <c r="E224" s="288">
        <v>6400000</v>
      </c>
      <c r="F224" s="288">
        <v>4000000</v>
      </c>
    </row>
    <row r="225" spans="1:6" x14ac:dyDescent="0.2">
      <c r="A225" s="172" t="s">
        <v>348</v>
      </c>
      <c r="B225" s="173" t="s">
        <v>349</v>
      </c>
      <c r="C225" s="289">
        <v>11000000</v>
      </c>
      <c r="D225" s="169">
        <v>3849999.9999999995</v>
      </c>
      <c r="E225" s="169">
        <v>4400000</v>
      </c>
      <c r="F225" s="169">
        <v>2750000</v>
      </c>
    </row>
    <row r="226" spans="1:6" hidden="1" x14ac:dyDescent="0.2">
      <c r="A226" s="172" t="s">
        <v>546</v>
      </c>
      <c r="B226" s="173" t="s">
        <v>547</v>
      </c>
      <c r="C226" s="289">
        <v>0</v>
      </c>
      <c r="D226" s="169">
        <v>0</v>
      </c>
      <c r="E226" s="169">
        <v>0</v>
      </c>
      <c r="F226" s="169">
        <v>0</v>
      </c>
    </row>
    <row r="227" spans="1:6" hidden="1" x14ac:dyDescent="0.2">
      <c r="A227" s="172" t="s">
        <v>548</v>
      </c>
      <c r="B227" s="173" t="s">
        <v>549</v>
      </c>
      <c r="C227" s="289">
        <v>0</v>
      </c>
      <c r="D227" s="169">
        <v>0</v>
      </c>
      <c r="E227" s="169">
        <v>0</v>
      </c>
      <c r="F227" s="169">
        <v>0</v>
      </c>
    </row>
    <row r="228" spans="1:6" hidden="1" x14ac:dyDescent="0.2">
      <c r="A228" s="172" t="s">
        <v>550</v>
      </c>
      <c r="B228" s="173" t="s">
        <v>551</v>
      </c>
      <c r="C228" s="289">
        <v>0</v>
      </c>
      <c r="D228" s="169">
        <v>0</v>
      </c>
      <c r="E228" s="169">
        <v>0</v>
      </c>
      <c r="F228" s="169">
        <v>0</v>
      </c>
    </row>
    <row r="229" spans="1:6" hidden="1" x14ac:dyDescent="0.2">
      <c r="A229" s="166"/>
      <c r="B229" s="167"/>
      <c r="C229" s="289">
        <v>0</v>
      </c>
      <c r="D229" s="169">
        <v>0</v>
      </c>
      <c r="E229" s="169">
        <v>0</v>
      </c>
      <c r="F229" s="169">
        <v>0</v>
      </c>
    </row>
    <row r="230" spans="1:6" x14ac:dyDescent="0.2">
      <c r="A230" s="172" t="s">
        <v>351</v>
      </c>
      <c r="B230" s="173" t="s">
        <v>552</v>
      </c>
      <c r="C230" s="289">
        <v>5000000</v>
      </c>
      <c r="D230" s="169">
        <v>1750000</v>
      </c>
      <c r="E230" s="169">
        <v>2000000</v>
      </c>
      <c r="F230" s="169">
        <v>1250000</v>
      </c>
    </row>
    <row r="231" spans="1:6" x14ac:dyDescent="0.2">
      <c r="A231" s="172"/>
      <c r="B231" s="173"/>
      <c r="C231" s="168"/>
      <c r="D231" s="169"/>
      <c r="E231" s="169"/>
      <c r="F231" s="169"/>
    </row>
    <row r="232" spans="1:6" ht="25.5" hidden="1" x14ac:dyDescent="0.2">
      <c r="A232" s="175">
        <v>6.04</v>
      </c>
      <c r="B232" s="176" t="s">
        <v>553</v>
      </c>
      <c r="C232" s="177">
        <v>0</v>
      </c>
      <c r="D232" s="177">
        <v>0</v>
      </c>
      <c r="E232" s="177">
        <v>0</v>
      </c>
      <c r="F232" s="177">
        <v>0</v>
      </c>
    </row>
    <row r="233" spans="1:6" hidden="1" x14ac:dyDescent="0.2">
      <c r="A233" s="172" t="s">
        <v>554</v>
      </c>
      <c r="B233" s="173" t="s">
        <v>555</v>
      </c>
      <c r="C233" s="177">
        <v>0</v>
      </c>
      <c r="D233" s="169">
        <v>0</v>
      </c>
      <c r="E233" s="169">
        <v>0</v>
      </c>
      <c r="F233" s="169">
        <v>0</v>
      </c>
    </row>
    <row r="234" spans="1:6" hidden="1" x14ac:dyDescent="0.2">
      <c r="A234" s="172" t="s">
        <v>556</v>
      </c>
      <c r="B234" s="173" t="s">
        <v>557</v>
      </c>
      <c r="C234" s="177">
        <v>0</v>
      </c>
      <c r="D234" s="169">
        <v>0</v>
      </c>
      <c r="E234" s="169">
        <v>0</v>
      </c>
      <c r="F234" s="169">
        <v>0</v>
      </c>
    </row>
    <row r="235" spans="1:6" hidden="1" x14ac:dyDescent="0.2">
      <c r="A235" s="172" t="s">
        <v>558</v>
      </c>
      <c r="B235" s="173" t="s">
        <v>559</v>
      </c>
      <c r="C235" s="177">
        <v>0</v>
      </c>
      <c r="D235" s="169">
        <v>0</v>
      </c>
      <c r="E235" s="169">
        <v>0</v>
      </c>
      <c r="F235" s="169">
        <v>0</v>
      </c>
    </row>
    <row r="236" spans="1:6" ht="25.5" hidden="1" x14ac:dyDescent="0.2">
      <c r="A236" s="166" t="s">
        <v>560</v>
      </c>
      <c r="B236" s="167" t="s">
        <v>561</v>
      </c>
      <c r="C236" s="177">
        <v>0</v>
      </c>
      <c r="D236" s="169">
        <v>0</v>
      </c>
      <c r="E236" s="169">
        <v>0</v>
      </c>
      <c r="F236" s="169">
        <v>0</v>
      </c>
    </row>
    <row r="237" spans="1:6" hidden="1" x14ac:dyDescent="0.2">
      <c r="A237" s="172"/>
      <c r="B237" s="173"/>
      <c r="C237" s="168"/>
      <c r="D237" s="169"/>
      <c r="E237" s="169"/>
      <c r="F237" s="169"/>
    </row>
    <row r="238" spans="1:6" ht="25.5" hidden="1" x14ac:dyDescent="0.2">
      <c r="A238" s="175">
        <v>6.05</v>
      </c>
      <c r="B238" s="176" t="s">
        <v>562</v>
      </c>
      <c r="C238" s="177">
        <v>0</v>
      </c>
      <c r="D238" s="177">
        <v>0</v>
      </c>
      <c r="E238" s="177">
        <v>0</v>
      </c>
      <c r="F238" s="177">
        <v>0</v>
      </c>
    </row>
    <row r="239" spans="1:6" hidden="1" x14ac:dyDescent="0.2">
      <c r="A239" s="172" t="s">
        <v>563</v>
      </c>
      <c r="B239" s="173" t="s">
        <v>564</v>
      </c>
      <c r="C239" s="177">
        <v>0</v>
      </c>
      <c r="D239" s="169">
        <v>0</v>
      </c>
      <c r="E239" s="169">
        <v>0</v>
      </c>
      <c r="F239" s="169">
        <v>0</v>
      </c>
    </row>
    <row r="240" spans="1:6" hidden="1" x14ac:dyDescent="0.2">
      <c r="A240" s="172"/>
      <c r="B240" s="173"/>
      <c r="C240" s="168"/>
      <c r="D240" s="169"/>
      <c r="E240" s="169"/>
      <c r="F240" s="169"/>
    </row>
    <row r="241" spans="1:6" ht="25.5" x14ac:dyDescent="0.2">
      <c r="A241" s="286">
        <v>6.06</v>
      </c>
      <c r="B241" s="287" t="s">
        <v>354</v>
      </c>
      <c r="C241" s="288">
        <v>0</v>
      </c>
      <c r="D241" s="288">
        <v>0</v>
      </c>
      <c r="E241" s="288">
        <v>0</v>
      </c>
      <c r="F241" s="288">
        <v>0</v>
      </c>
    </row>
    <row r="242" spans="1:6" x14ac:dyDescent="0.2">
      <c r="A242" s="172" t="s">
        <v>355</v>
      </c>
      <c r="B242" s="173" t="s">
        <v>356</v>
      </c>
      <c r="C242" s="289">
        <v>0</v>
      </c>
      <c r="D242" s="169">
        <v>0</v>
      </c>
      <c r="E242" s="169">
        <v>0</v>
      </c>
      <c r="F242" s="169">
        <v>0</v>
      </c>
    </row>
    <row r="243" spans="1:6" hidden="1" x14ac:dyDescent="0.2">
      <c r="A243" s="172" t="s">
        <v>565</v>
      </c>
      <c r="B243" s="173" t="s">
        <v>566</v>
      </c>
      <c r="C243" s="177">
        <v>0</v>
      </c>
      <c r="D243" s="169">
        <v>0</v>
      </c>
      <c r="E243" s="169">
        <v>0</v>
      </c>
      <c r="F243" s="169">
        <v>0</v>
      </c>
    </row>
    <row r="244" spans="1:6" x14ac:dyDescent="0.2">
      <c r="A244" s="166"/>
      <c r="B244" s="167"/>
      <c r="C244" s="168"/>
      <c r="D244" s="169"/>
      <c r="E244" s="169"/>
      <c r="F244" s="169"/>
    </row>
    <row r="245" spans="1:6" x14ac:dyDescent="0.2">
      <c r="A245" s="286" t="s">
        <v>357</v>
      </c>
      <c r="B245" s="287" t="s">
        <v>358</v>
      </c>
      <c r="C245" s="288">
        <v>0</v>
      </c>
      <c r="D245" s="288">
        <v>0</v>
      </c>
      <c r="E245" s="288">
        <v>0</v>
      </c>
      <c r="F245" s="288">
        <v>0</v>
      </c>
    </row>
    <row r="246" spans="1:6" ht="25.5" x14ac:dyDescent="0.2">
      <c r="A246" s="166" t="s">
        <v>359</v>
      </c>
      <c r="B246" s="167" t="s">
        <v>360</v>
      </c>
      <c r="C246" s="289">
        <v>0</v>
      </c>
      <c r="D246" s="169">
        <v>0</v>
      </c>
      <c r="E246" s="169"/>
      <c r="F246" s="169">
        <v>0</v>
      </c>
    </row>
    <row r="247" spans="1:6" hidden="1" x14ac:dyDescent="0.2">
      <c r="A247" s="172" t="s">
        <v>567</v>
      </c>
      <c r="B247" s="173" t="s">
        <v>568</v>
      </c>
      <c r="C247" s="177">
        <v>0</v>
      </c>
      <c r="D247" s="169">
        <v>0</v>
      </c>
      <c r="E247" s="169">
        <v>0</v>
      </c>
      <c r="F247" s="169">
        <v>0</v>
      </c>
    </row>
    <row r="248" spans="1:6" hidden="1" x14ac:dyDescent="0.2">
      <c r="A248" s="166"/>
      <c r="B248" s="167"/>
      <c r="C248" s="168"/>
      <c r="D248" s="169"/>
      <c r="E248" s="169"/>
      <c r="F248" s="169"/>
    </row>
    <row r="249" spans="1:6" hidden="1" x14ac:dyDescent="0.2">
      <c r="A249" s="175">
        <v>9</v>
      </c>
      <c r="B249" s="176" t="s">
        <v>569</v>
      </c>
      <c r="C249" s="177">
        <v>0</v>
      </c>
      <c r="D249" s="177">
        <v>0</v>
      </c>
      <c r="E249" s="177">
        <v>0</v>
      </c>
      <c r="F249" s="177">
        <v>0</v>
      </c>
    </row>
    <row r="250" spans="1:6" hidden="1" x14ac:dyDescent="0.2">
      <c r="A250" s="166"/>
      <c r="B250" s="167"/>
      <c r="C250" s="168"/>
      <c r="D250" s="169"/>
      <c r="E250" s="169"/>
      <c r="F250" s="169"/>
    </row>
    <row r="251" spans="1:6" hidden="1" x14ac:dyDescent="0.2">
      <c r="A251" s="175">
        <v>9.01</v>
      </c>
      <c r="B251" s="176" t="s">
        <v>570</v>
      </c>
      <c r="C251" s="177">
        <v>0</v>
      </c>
      <c r="D251" s="177">
        <v>0</v>
      </c>
      <c r="E251" s="177">
        <v>0</v>
      </c>
      <c r="F251" s="177">
        <v>0</v>
      </c>
    </row>
    <row r="252" spans="1:6" hidden="1" x14ac:dyDescent="0.2">
      <c r="A252" s="172" t="s">
        <v>571</v>
      </c>
      <c r="B252" s="173" t="s">
        <v>572</v>
      </c>
      <c r="C252" s="177">
        <v>0</v>
      </c>
      <c r="D252" s="169">
        <v>0</v>
      </c>
      <c r="E252" s="169">
        <v>0</v>
      </c>
      <c r="F252" s="169">
        <v>0</v>
      </c>
    </row>
    <row r="253" spans="1:6" hidden="1" x14ac:dyDescent="0.2">
      <c r="A253" s="172"/>
      <c r="B253" s="173"/>
      <c r="C253" s="168"/>
      <c r="D253" s="169"/>
      <c r="E253" s="169"/>
      <c r="F253" s="169"/>
    </row>
    <row r="254" spans="1:6" hidden="1" x14ac:dyDescent="0.2">
      <c r="A254" s="175" t="s">
        <v>573</v>
      </c>
      <c r="B254" s="176" t="s">
        <v>574</v>
      </c>
      <c r="C254" s="177">
        <v>0</v>
      </c>
      <c r="D254" s="177">
        <v>0</v>
      </c>
      <c r="E254" s="177">
        <v>0</v>
      </c>
      <c r="F254" s="177">
        <v>0</v>
      </c>
    </row>
    <row r="255" spans="1:6" hidden="1" x14ac:dyDescent="0.2">
      <c r="A255" s="166" t="s">
        <v>575</v>
      </c>
      <c r="B255" s="167" t="s">
        <v>576</v>
      </c>
      <c r="C255" s="177">
        <v>0</v>
      </c>
      <c r="D255" s="169">
        <v>0</v>
      </c>
      <c r="E255" s="169">
        <v>0</v>
      </c>
      <c r="F255" s="169">
        <v>0</v>
      </c>
    </row>
    <row r="256" spans="1:6" ht="25.5" hidden="1" x14ac:dyDescent="0.2">
      <c r="A256" s="166" t="s">
        <v>577</v>
      </c>
      <c r="B256" s="167" t="s">
        <v>578</v>
      </c>
      <c r="C256" s="177">
        <v>0</v>
      </c>
      <c r="D256" s="169">
        <v>0</v>
      </c>
      <c r="E256" s="169">
        <v>0</v>
      </c>
      <c r="F256" s="169">
        <v>0</v>
      </c>
    </row>
    <row r="257" spans="1:6" ht="13.5" thickBot="1" x14ac:dyDescent="0.25">
      <c r="A257" s="180"/>
      <c r="B257" s="181"/>
      <c r="C257" s="182"/>
      <c r="D257" s="182"/>
      <c r="E257" s="182"/>
      <c r="F257" s="182"/>
    </row>
  </sheetData>
  <mergeCells count="8">
    <mergeCell ref="A1:F1"/>
    <mergeCell ref="A2:F2"/>
    <mergeCell ref="A3:F3"/>
    <mergeCell ref="A4:F4"/>
    <mergeCell ref="A5:A7"/>
    <mergeCell ref="B5:B7"/>
    <mergeCell ref="C5:F5"/>
    <mergeCell ref="C6:C7"/>
  </mergeCells>
  <pageMargins left="0.39370078740157483" right="0.39370078740157483" top="0.39370078740157483" bottom="0.39370078740157483" header="0.31496062992125984" footer="0.31496062992125984"/>
  <pageSetup scale="85" orientation="portrait" r:id="rId1"/>
  <rowBreaks count="1" manualBreakCount="1">
    <brk id="17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zoomScale="80" zoomScaleNormal="80" workbookViewId="0">
      <selection sqref="A1:F1"/>
    </sheetView>
  </sheetViews>
  <sheetFormatPr baseColWidth="10" defaultColWidth="11.42578125" defaultRowHeight="12.75" x14ac:dyDescent="0.2"/>
  <cols>
    <col min="1" max="1" width="8.85546875" style="38" customWidth="1"/>
    <col min="2" max="2" width="34.85546875" style="39" customWidth="1"/>
    <col min="3" max="3" width="15.42578125" style="40" customWidth="1"/>
    <col min="4" max="4" width="62.7109375" style="41" customWidth="1"/>
    <col min="5" max="5" width="18.85546875" style="42" customWidth="1"/>
    <col min="6" max="6" width="19.7109375" style="43" customWidth="1"/>
    <col min="7" max="7" width="33.7109375" hidden="1" customWidth="1"/>
    <col min="9" max="9" width="13.85546875" bestFit="1" customWidth="1"/>
  </cols>
  <sheetData>
    <row r="1" spans="1:8" ht="18" customHeight="1" x14ac:dyDescent="0.2">
      <c r="A1" s="72" t="s">
        <v>0</v>
      </c>
      <c r="B1" s="72"/>
      <c r="C1" s="72"/>
      <c r="D1" s="72"/>
      <c r="E1" s="72"/>
      <c r="F1" s="72"/>
    </row>
    <row r="2" spans="1:8" ht="21.75" customHeight="1" x14ac:dyDescent="0.2">
      <c r="A2" s="72" t="s">
        <v>601</v>
      </c>
      <c r="B2" s="72"/>
      <c r="C2" s="72"/>
      <c r="D2" s="72"/>
      <c r="E2" s="72"/>
      <c r="F2" s="72"/>
    </row>
    <row r="3" spans="1:8" ht="23.25" customHeight="1" x14ac:dyDescent="0.2">
      <c r="A3" s="73" t="s">
        <v>66</v>
      </c>
      <c r="B3" s="73"/>
      <c r="C3" s="73"/>
      <c r="D3" s="73"/>
      <c r="E3" s="73"/>
      <c r="F3" s="73"/>
    </row>
    <row r="4" spans="1:8" ht="18" customHeight="1" thickBot="1" x14ac:dyDescent="0.25">
      <c r="A4" s="72" t="s">
        <v>67</v>
      </c>
      <c r="B4" s="72"/>
      <c r="C4" s="72"/>
      <c r="D4" s="72"/>
      <c r="E4" s="72"/>
      <c r="F4" s="72"/>
    </row>
    <row r="5" spans="1:8" ht="13.5" customHeight="1" x14ac:dyDescent="0.2">
      <c r="A5" s="237" t="s">
        <v>68</v>
      </c>
      <c r="B5" s="238" t="s">
        <v>69</v>
      </c>
      <c r="C5" s="239" t="s">
        <v>70</v>
      </c>
      <c r="D5" s="240"/>
      <c r="E5" s="241" t="s">
        <v>71</v>
      </c>
      <c r="F5" s="242" t="s">
        <v>72</v>
      </c>
      <c r="G5" s="60" t="s">
        <v>73</v>
      </c>
    </row>
    <row r="6" spans="1:8" ht="12.75" customHeight="1" x14ac:dyDescent="0.2">
      <c r="A6" s="243"/>
      <c r="B6" s="243"/>
      <c r="C6" s="244"/>
      <c r="D6" s="245"/>
      <c r="E6" s="246"/>
      <c r="F6" s="247"/>
      <c r="G6" s="61"/>
    </row>
    <row r="7" spans="1:8" ht="13.5" customHeight="1" thickBot="1" x14ac:dyDescent="0.25">
      <c r="A7" s="243"/>
      <c r="B7" s="243"/>
      <c r="C7" s="248"/>
      <c r="D7" s="249"/>
      <c r="E7" s="246"/>
      <c r="F7" s="247"/>
      <c r="G7" s="61"/>
    </row>
    <row r="8" spans="1:8" ht="13.5" customHeight="1" thickBot="1" x14ac:dyDescent="0.25">
      <c r="A8" s="250"/>
      <c r="B8" s="250"/>
      <c r="C8" s="251" t="s">
        <v>74</v>
      </c>
      <c r="D8" s="252" t="s">
        <v>75</v>
      </c>
      <c r="E8" s="253"/>
      <c r="F8" s="254"/>
      <c r="G8" s="62"/>
    </row>
    <row r="9" spans="1:8" x14ac:dyDescent="0.2">
      <c r="A9" s="74"/>
      <c r="B9" s="75" t="s">
        <v>76</v>
      </c>
      <c r="C9" s="265"/>
      <c r="D9" s="266"/>
      <c r="E9" s="267"/>
      <c r="F9" s="268">
        <f>+F12+F38+F89+F149+F157</f>
        <v>2833599190</v>
      </c>
      <c r="G9" s="18"/>
      <c r="H9" s="53">
        <f>+F9-'Gastos '!C9</f>
        <v>0</v>
      </c>
    </row>
    <row r="10" spans="1:8" ht="13.5" thickBot="1" x14ac:dyDescent="0.25">
      <c r="A10" s="76"/>
      <c r="B10" s="77"/>
      <c r="C10" s="78"/>
      <c r="D10" s="79"/>
      <c r="E10" s="80"/>
      <c r="F10" s="81"/>
      <c r="G10" s="19"/>
    </row>
    <row r="11" spans="1:8" ht="13.5" hidden="1" customHeight="1" thickBot="1" x14ac:dyDescent="0.25">
      <c r="A11" s="82"/>
      <c r="B11" s="83"/>
      <c r="C11" s="84"/>
      <c r="D11" s="85"/>
      <c r="E11" s="86"/>
      <c r="F11" s="87"/>
      <c r="G11" s="20"/>
    </row>
    <row r="12" spans="1:8" ht="13.5" thickBot="1" x14ac:dyDescent="0.25">
      <c r="A12" s="271">
        <v>0</v>
      </c>
      <c r="B12" s="272" t="s">
        <v>77</v>
      </c>
      <c r="C12" s="273"/>
      <c r="D12" s="274"/>
      <c r="E12" s="275"/>
      <c r="F12" s="276">
        <f>+F14+F17+F21+F28+F32</f>
        <v>2085931933</v>
      </c>
      <c r="G12" s="21"/>
    </row>
    <row r="13" spans="1:8" x14ac:dyDescent="0.2">
      <c r="A13" s="88"/>
      <c r="B13" s="89"/>
      <c r="C13" s="90"/>
      <c r="D13" s="91"/>
      <c r="E13" s="92"/>
      <c r="F13" s="93"/>
      <c r="G13" s="22"/>
    </row>
    <row r="14" spans="1:8" x14ac:dyDescent="0.2">
      <c r="A14" s="214" t="s">
        <v>78</v>
      </c>
      <c r="B14" s="215" t="s">
        <v>79</v>
      </c>
      <c r="C14" s="216"/>
      <c r="D14" s="217"/>
      <c r="E14" s="218"/>
      <c r="F14" s="219">
        <f>SUM(F15:F15)</f>
        <v>822387367</v>
      </c>
      <c r="G14" s="23"/>
    </row>
    <row r="15" spans="1:8" ht="52.5" customHeight="1" x14ac:dyDescent="0.2">
      <c r="A15" s="82" t="s">
        <v>80</v>
      </c>
      <c r="B15" s="83" t="s">
        <v>81</v>
      </c>
      <c r="C15" s="78" t="s">
        <v>82</v>
      </c>
      <c r="D15" s="94" t="s">
        <v>83</v>
      </c>
      <c r="E15" s="80">
        <v>822387367</v>
      </c>
      <c r="F15" s="95">
        <f>+E15</f>
        <v>822387367</v>
      </c>
      <c r="G15" s="25" t="s">
        <v>84</v>
      </c>
    </row>
    <row r="16" spans="1:8" ht="13.5" thickBot="1" x14ac:dyDescent="0.25">
      <c r="A16" s="82"/>
      <c r="B16" s="83"/>
      <c r="C16" s="84"/>
      <c r="D16" s="85"/>
      <c r="E16" s="86"/>
      <c r="F16" s="87"/>
      <c r="G16" s="26"/>
    </row>
    <row r="17" spans="1:7" ht="13.5" thickBot="1" x14ac:dyDescent="0.25">
      <c r="A17" s="222" t="s">
        <v>87</v>
      </c>
      <c r="B17" s="223" t="s">
        <v>88</v>
      </c>
      <c r="C17" s="224"/>
      <c r="D17" s="225"/>
      <c r="E17" s="226"/>
      <c r="F17" s="227">
        <f>SUM(F18:F19)</f>
        <v>3700000</v>
      </c>
      <c r="G17" s="221"/>
    </row>
    <row r="18" spans="1:7" ht="27.75" customHeight="1" x14ac:dyDescent="0.2">
      <c r="A18" s="96" t="s">
        <v>89</v>
      </c>
      <c r="B18" s="89" t="s">
        <v>90</v>
      </c>
      <c r="C18" s="90" t="s">
        <v>82</v>
      </c>
      <c r="D18" s="94" t="s">
        <v>91</v>
      </c>
      <c r="E18" s="92">
        <v>1500000</v>
      </c>
      <c r="F18" s="97">
        <f>+E18</f>
        <v>1500000</v>
      </c>
      <c r="G18" s="25" t="s">
        <v>92</v>
      </c>
    </row>
    <row r="19" spans="1:7" ht="38.25" x14ac:dyDescent="0.2">
      <c r="A19" s="96" t="s">
        <v>93</v>
      </c>
      <c r="B19" s="89" t="s">
        <v>94</v>
      </c>
      <c r="C19" s="90" t="s">
        <v>95</v>
      </c>
      <c r="D19" s="94" t="s">
        <v>579</v>
      </c>
      <c r="E19" s="80">
        <v>2200000</v>
      </c>
      <c r="F19" s="81">
        <f>+E19</f>
        <v>2200000</v>
      </c>
      <c r="G19" s="28"/>
    </row>
    <row r="20" spans="1:7" x14ac:dyDescent="0.2">
      <c r="A20" s="98"/>
      <c r="B20" s="77"/>
      <c r="C20" s="77"/>
      <c r="D20" s="99"/>
      <c r="E20" s="80"/>
      <c r="F20" s="81"/>
      <c r="G20" s="28"/>
    </row>
    <row r="21" spans="1:7" x14ac:dyDescent="0.2">
      <c r="A21" s="214" t="s">
        <v>96</v>
      </c>
      <c r="B21" s="215" t="s">
        <v>97</v>
      </c>
      <c r="C21" s="216"/>
      <c r="D21" s="217"/>
      <c r="E21" s="218"/>
      <c r="F21" s="219">
        <f>SUM(F22:F26)</f>
        <v>922082211</v>
      </c>
      <c r="G21" s="23"/>
    </row>
    <row r="22" spans="1:7" ht="46.5" customHeight="1" x14ac:dyDescent="0.2">
      <c r="A22" s="98" t="s">
        <v>98</v>
      </c>
      <c r="B22" s="77" t="s">
        <v>99</v>
      </c>
      <c r="C22" s="90" t="s">
        <v>82</v>
      </c>
      <c r="D22" s="99" t="s">
        <v>100</v>
      </c>
      <c r="E22" s="80">
        <v>294000000</v>
      </c>
      <c r="F22" s="100">
        <f>+E22</f>
        <v>294000000</v>
      </c>
      <c r="G22" s="29" t="s">
        <v>84</v>
      </c>
    </row>
    <row r="23" spans="1:7" ht="38.25" x14ac:dyDescent="0.2">
      <c r="A23" s="98" t="s">
        <v>101</v>
      </c>
      <c r="B23" s="77" t="s">
        <v>102</v>
      </c>
      <c r="C23" s="90" t="s">
        <v>82</v>
      </c>
      <c r="D23" s="99" t="s">
        <v>103</v>
      </c>
      <c r="E23" s="80">
        <v>296357033</v>
      </c>
      <c r="F23" s="100">
        <f>+E23</f>
        <v>296357033</v>
      </c>
      <c r="G23" s="29" t="s">
        <v>84</v>
      </c>
    </row>
    <row r="24" spans="1:7" ht="31.5" customHeight="1" x14ac:dyDescent="0.2">
      <c r="A24" s="98" t="s">
        <v>104</v>
      </c>
      <c r="B24" s="77" t="s">
        <v>105</v>
      </c>
      <c r="C24" s="90" t="s">
        <v>82</v>
      </c>
      <c r="D24" s="99" t="s">
        <v>106</v>
      </c>
      <c r="E24" s="80">
        <v>132829022</v>
      </c>
      <c r="F24" s="100">
        <f>+E24</f>
        <v>132829022</v>
      </c>
      <c r="G24" s="29" t="s">
        <v>84</v>
      </c>
    </row>
    <row r="25" spans="1:7" ht="35.25" customHeight="1" x14ac:dyDescent="0.2">
      <c r="A25" s="98" t="s">
        <v>107</v>
      </c>
      <c r="B25" s="77" t="s">
        <v>108</v>
      </c>
      <c r="C25" s="90" t="s">
        <v>82</v>
      </c>
      <c r="D25" s="99" t="s">
        <v>109</v>
      </c>
      <c r="E25" s="80">
        <v>113396156</v>
      </c>
      <c r="F25" s="100">
        <f>+E25</f>
        <v>113396156</v>
      </c>
      <c r="G25" s="29" t="s">
        <v>84</v>
      </c>
    </row>
    <row r="26" spans="1:7" ht="38.25" x14ac:dyDescent="0.2">
      <c r="A26" s="98" t="s">
        <v>110</v>
      </c>
      <c r="B26" s="77" t="s">
        <v>111</v>
      </c>
      <c r="C26" s="90" t="s">
        <v>82</v>
      </c>
      <c r="D26" s="99" t="s">
        <v>112</v>
      </c>
      <c r="E26" s="80">
        <v>85500000</v>
      </c>
      <c r="F26" s="100">
        <f>+E26</f>
        <v>85500000</v>
      </c>
      <c r="G26" s="29" t="s">
        <v>84</v>
      </c>
    </row>
    <row r="27" spans="1:7" x14ac:dyDescent="0.2">
      <c r="A27" s="98"/>
      <c r="B27" s="77"/>
      <c r="C27" s="78"/>
      <c r="D27" s="99"/>
      <c r="E27" s="80"/>
      <c r="F27" s="81"/>
      <c r="G27" s="28"/>
    </row>
    <row r="28" spans="1:7" ht="25.5" x14ac:dyDescent="0.2">
      <c r="A28" s="214" t="s">
        <v>113</v>
      </c>
      <c r="B28" s="215" t="s">
        <v>114</v>
      </c>
      <c r="C28" s="216"/>
      <c r="D28" s="217"/>
      <c r="E28" s="218"/>
      <c r="F28" s="219">
        <f>SUM(F29:F30)</f>
        <v>157281177</v>
      </c>
      <c r="G28" s="23"/>
    </row>
    <row r="29" spans="1:7" ht="27.75" customHeight="1" x14ac:dyDescent="0.2">
      <c r="A29" s="98" t="s">
        <v>115</v>
      </c>
      <c r="B29" s="77" t="s">
        <v>116</v>
      </c>
      <c r="C29" s="90" t="s">
        <v>82</v>
      </c>
      <c r="D29" s="101" t="s">
        <v>117</v>
      </c>
      <c r="E29" s="80">
        <v>149215476</v>
      </c>
      <c r="F29" s="100">
        <f>+E29</f>
        <v>149215476</v>
      </c>
      <c r="G29" s="29" t="s">
        <v>118</v>
      </c>
    </row>
    <row r="30" spans="1:7" ht="27.75" customHeight="1" x14ac:dyDescent="0.2">
      <c r="A30" s="98" t="s">
        <v>119</v>
      </c>
      <c r="B30" s="77" t="s">
        <v>120</v>
      </c>
      <c r="C30" s="90" t="s">
        <v>82</v>
      </c>
      <c r="D30" s="101" t="s">
        <v>121</v>
      </c>
      <c r="E30" s="80">
        <v>8065701</v>
      </c>
      <c r="F30" s="100">
        <f>+E30</f>
        <v>8065701</v>
      </c>
      <c r="G30" s="29" t="s">
        <v>118</v>
      </c>
    </row>
    <row r="31" spans="1:7" x14ac:dyDescent="0.2">
      <c r="A31" s="98"/>
      <c r="B31" s="77"/>
      <c r="C31" s="78"/>
      <c r="D31" s="99"/>
      <c r="E31" s="80"/>
      <c r="F31" s="81"/>
      <c r="G31" s="28"/>
    </row>
    <row r="32" spans="1:7" ht="38.25" x14ac:dyDescent="0.2">
      <c r="A32" s="214" t="s">
        <v>122</v>
      </c>
      <c r="B32" s="215" t="s">
        <v>123</v>
      </c>
      <c r="C32" s="216"/>
      <c r="D32" s="217"/>
      <c r="E32" s="218"/>
      <c r="F32" s="219">
        <f>SUM(F33:F36)</f>
        <v>180481178</v>
      </c>
      <c r="G32" s="23"/>
    </row>
    <row r="33" spans="1:7" ht="38.25" x14ac:dyDescent="0.2">
      <c r="A33" s="98" t="s">
        <v>124</v>
      </c>
      <c r="B33" s="77" t="s">
        <v>125</v>
      </c>
      <c r="C33" s="90" t="s">
        <v>82</v>
      </c>
      <c r="D33" s="99" t="s">
        <v>126</v>
      </c>
      <c r="E33" s="80">
        <v>84689865</v>
      </c>
      <c r="F33" s="100">
        <f>+E33</f>
        <v>84689865</v>
      </c>
      <c r="G33" s="29" t="s">
        <v>118</v>
      </c>
    </row>
    <row r="34" spans="1:7" ht="44.25" customHeight="1" x14ac:dyDescent="0.2">
      <c r="A34" s="98" t="s">
        <v>127</v>
      </c>
      <c r="B34" s="77" t="s">
        <v>128</v>
      </c>
      <c r="C34" s="90" t="s">
        <v>82</v>
      </c>
      <c r="D34" s="99" t="s">
        <v>129</v>
      </c>
      <c r="E34" s="80">
        <v>24197104</v>
      </c>
      <c r="F34" s="100">
        <f>+E34</f>
        <v>24197104</v>
      </c>
      <c r="G34" s="29" t="s">
        <v>118</v>
      </c>
    </row>
    <row r="35" spans="1:7" ht="44.25" customHeight="1" x14ac:dyDescent="0.2">
      <c r="A35" s="98" t="s">
        <v>130</v>
      </c>
      <c r="B35" s="77" t="s">
        <v>131</v>
      </c>
      <c r="C35" s="90" t="s">
        <v>82</v>
      </c>
      <c r="D35" s="99" t="s">
        <v>132</v>
      </c>
      <c r="E35" s="80">
        <v>48394209</v>
      </c>
      <c r="F35" s="100">
        <f>+E35</f>
        <v>48394209</v>
      </c>
      <c r="G35" s="29" t="s">
        <v>118</v>
      </c>
    </row>
    <row r="36" spans="1:7" ht="39" customHeight="1" x14ac:dyDescent="0.2">
      <c r="A36" s="98" t="s">
        <v>133</v>
      </c>
      <c r="B36" s="77" t="s">
        <v>134</v>
      </c>
      <c r="C36" s="90" t="s">
        <v>82</v>
      </c>
      <c r="D36" s="99" t="s">
        <v>135</v>
      </c>
      <c r="E36" s="80">
        <v>23200000</v>
      </c>
      <c r="F36" s="100">
        <f>+E36</f>
        <v>23200000</v>
      </c>
      <c r="G36" s="29" t="s">
        <v>118</v>
      </c>
    </row>
    <row r="37" spans="1:7" ht="13.5" thickBot="1" x14ac:dyDescent="0.25">
      <c r="A37" s="98"/>
      <c r="B37" s="77"/>
      <c r="C37" s="78"/>
      <c r="D37" s="99"/>
      <c r="E37" s="80"/>
      <c r="F37" s="81"/>
      <c r="G37" s="28"/>
    </row>
    <row r="38" spans="1:7" ht="13.5" thickBot="1" x14ac:dyDescent="0.25">
      <c r="A38" s="271">
        <v>1</v>
      </c>
      <c r="B38" s="272" t="s">
        <v>136</v>
      </c>
      <c r="C38" s="273"/>
      <c r="D38" s="274"/>
      <c r="E38" s="275"/>
      <c r="F38" s="276">
        <f>+F40+F50+F55+F60+F63+F70+F86</f>
        <v>653030907</v>
      </c>
      <c r="G38" s="21"/>
    </row>
    <row r="39" spans="1:7" x14ac:dyDescent="0.2">
      <c r="A39" s="102"/>
      <c r="B39" s="103"/>
      <c r="C39" s="104"/>
      <c r="D39" s="105"/>
      <c r="E39" s="106"/>
      <c r="F39" s="107"/>
      <c r="G39" s="30"/>
    </row>
    <row r="40" spans="1:7" x14ac:dyDescent="0.2">
      <c r="A40" s="214" t="s">
        <v>137</v>
      </c>
      <c r="B40" s="215" t="s">
        <v>138</v>
      </c>
      <c r="C40" s="216"/>
      <c r="D40" s="217"/>
      <c r="E40" s="220"/>
      <c r="F40" s="219">
        <f>SUM(F41:F48)</f>
        <v>109237787</v>
      </c>
      <c r="G40" s="23"/>
    </row>
    <row r="41" spans="1:7" ht="68.25" customHeight="1" x14ac:dyDescent="0.2">
      <c r="A41" s="108" t="s">
        <v>139</v>
      </c>
      <c r="B41" s="83" t="s">
        <v>140</v>
      </c>
      <c r="C41" s="78" t="s">
        <v>141</v>
      </c>
      <c r="D41" s="99" t="s">
        <v>580</v>
      </c>
      <c r="E41" s="80">
        <v>6000000</v>
      </c>
      <c r="F41" s="100">
        <f>+E41</f>
        <v>6000000</v>
      </c>
      <c r="G41" s="31" t="s">
        <v>142</v>
      </c>
    </row>
    <row r="42" spans="1:7" ht="78.75" customHeight="1" x14ac:dyDescent="0.2">
      <c r="A42" s="108" t="s">
        <v>143</v>
      </c>
      <c r="B42" s="83" t="s">
        <v>144</v>
      </c>
      <c r="C42" s="78" t="s">
        <v>141</v>
      </c>
      <c r="D42" s="99" t="s">
        <v>581</v>
      </c>
      <c r="E42" s="80">
        <v>79986787</v>
      </c>
      <c r="F42" s="100">
        <f>+E42</f>
        <v>79986787</v>
      </c>
      <c r="G42" s="31" t="s">
        <v>142</v>
      </c>
    </row>
    <row r="43" spans="1:7" ht="51" customHeight="1" x14ac:dyDescent="0.2">
      <c r="A43" s="109" t="s">
        <v>145</v>
      </c>
      <c r="B43" s="110" t="s">
        <v>146</v>
      </c>
      <c r="C43" s="78" t="s">
        <v>95</v>
      </c>
      <c r="D43" s="99" t="s">
        <v>147</v>
      </c>
      <c r="E43" s="111">
        <v>200000</v>
      </c>
      <c r="F43" s="112">
        <f>SUM(E43:E44)</f>
        <v>765000</v>
      </c>
      <c r="G43" s="56" t="s">
        <v>148</v>
      </c>
    </row>
    <row r="44" spans="1:7" ht="37.5" customHeight="1" x14ac:dyDescent="0.2">
      <c r="A44" s="113"/>
      <c r="B44" s="114"/>
      <c r="C44" s="78" t="s">
        <v>149</v>
      </c>
      <c r="D44" s="99" t="s">
        <v>150</v>
      </c>
      <c r="E44" s="111">
        <v>565000</v>
      </c>
      <c r="F44" s="115"/>
      <c r="G44" s="57"/>
    </row>
    <row r="45" spans="1:7" ht="57" customHeight="1" x14ac:dyDescent="0.2">
      <c r="A45" s="109" t="s">
        <v>151</v>
      </c>
      <c r="B45" s="110" t="s">
        <v>152</v>
      </c>
      <c r="C45" s="78" t="s">
        <v>95</v>
      </c>
      <c r="D45" s="99" t="s">
        <v>153</v>
      </c>
      <c r="E45" s="111">
        <v>1980000</v>
      </c>
      <c r="F45" s="112">
        <f>SUM(E45:E47)</f>
        <v>20806000</v>
      </c>
      <c r="G45" s="64" t="s">
        <v>154</v>
      </c>
    </row>
    <row r="46" spans="1:7" ht="85.5" customHeight="1" x14ac:dyDescent="0.2">
      <c r="A46" s="116"/>
      <c r="B46" s="117"/>
      <c r="C46" s="78" t="s">
        <v>141</v>
      </c>
      <c r="D46" s="99" t="s">
        <v>155</v>
      </c>
      <c r="E46" s="80">
        <v>1570000</v>
      </c>
      <c r="F46" s="118"/>
      <c r="G46" s="65"/>
    </row>
    <row r="47" spans="1:7" ht="136.5" customHeight="1" x14ac:dyDescent="0.2">
      <c r="A47" s="113"/>
      <c r="B47" s="114"/>
      <c r="C47" s="78" t="s">
        <v>156</v>
      </c>
      <c r="D47" s="99" t="s">
        <v>157</v>
      </c>
      <c r="E47" s="80">
        <v>17256000</v>
      </c>
      <c r="F47" s="115"/>
      <c r="G47" s="66"/>
    </row>
    <row r="48" spans="1:7" ht="60.75" customHeight="1" x14ac:dyDescent="0.2">
      <c r="A48" s="108" t="s">
        <v>158</v>
      </c>
      <c r="B48" s="83" t="s">
        <v>159</v>
      </c>
      <c r="C48" s="78" t="s">
        <v>141</v>
      </c>
      <c r="D48" s="99" t="s">
        <v>160</v>
      </c>
      <c r="E48" s="111">
        <v>1680000</v>
      </c>
      <c r="F48" s="100">
        <f>+E48</f>
        <v>1680000</v>
      </c>
      <c r="G48" s="31" t="s">
        <v>142</v>
      </c>
    </row>
    <row r="49" spans="1:9" ht="13.5" thickBot="1" x14ac:dyDescent="0.25">
      <c r="A49" s="82"/>
      <c r="B49" s="83"/>
      <c r="C49" s="84"/>
      <c r="D49" s="85"/>
      <c r="E49" s="86"/>
      <c r="F49" s="87"/>
      <c r="G49" s="20"/>
    </row>
    <row r="50" spans="1:9" ht="13.5" thickBot="1" x14ac:dyDescent="0.25">
      <c r="A50" s="222" t="s">
        <v>161</v>
      </c>
      <c r="B50" s="223" t="s">
        <v>162</v>
      </c>
      <c r="C50" s="224"/>
      <c r="D50" s="225"/>
      <c r="E50" s="226"/>
      <c r="F50" s="227">
        <f>SUM(F51:F53)</f>
        <v>326000000</v>
      </c>
      <c r="G50" s="228"/>
    </row>
    <row r="51" spans="1:9" ht="43.5" customHeight="1" thickBot="1" x14ac:dyDescent="0.25">
      <c r="A51" s="119" t="s">
        <v>169</v>
      </c>
      <c r="B51" s="89" t="s">
        <v>170</v>
      </c>
      <c r="C51" s="90" t="s">
        <v>141</v>
      </c>
      <c r="D51" s="91" t="s">
        <v>171</v>
      </c>
      <c r="E51" s="92">
        <v>6000000</v>
      </c>
      <c r="F51" s="97">
        <f>+E51</f>
        <v>6000000</v>
      </c>
      <c r="G51" s="33"/>
    </row>
    <row r="52" spans="1:9" ht="69.75" customHeight="1" x14ac:dyDescent="0.2">
      <c r="A52" s="120" t="s">
        <v>172</v>
      </c>
      <c r="B52" s="121" t="s">
        <v>173</v>
      </c>
      <c r="C52" s="78" t="s">
        <v>149</v>
      </c>
      <c r="D52" s="99" t="s">
        <v>603</v>
      </c>
      <c r="E52" s="80">
        <v>280000000</v>
      </c>
      <c r="F52" s="112">
        <f>SUM(E52:E53)</f>
        <v>320000000</v>
      </c>
      <c r="G52" s="58" t="s">
        <v>174</v>
      </c>
    </row>
    <row r="53" spans="1:9" ht="115.5" customHeight="1" x14ac:dyDescent="0.2">
      <c r="A53" s="122"/>
      <c r="B53" s="114"/>
      <c r="C53" s="78" t="s">
        <v>156</v>
      </c>
      <c r="D53" s="99" t="s">
        <v>582</v>
      </c>
      <c r="E53" s="80">
        <v>40000000</v>
      </c>
      <c r="F53" s="115"/>
      <c r="G53" s="59"/>
    </row>
    <row r="54" spans="1:9" ht="13.5" thickBot="1" x14ac:dyDescent="0.25">
      <c r="A54" s="82"/>
      <c r="B54" s="83"/>
      <c r="C54" s="84"/>
      <c r="D54" s="85"/>
      <c r="E54" s="86"/>
      <c r="F54" s="87"/>
      <c r="G54" s="20"/>
    </row>
    <row r="55" spans="1:9" ht="13.5" thickBot="1" x14ac:dyDescent="0.25">
      <c r="A55" s="222" t="s">
        <v>175</v>
      </c>
      <c r="B55" s="223" t="s">
        <v>176</v>
      </c>
      <c r="C55" s="224"/>
      <c r="D55" s="225"/>
      <c r="E55" s="226"/>
      <c r="F55" s="227">
        <f>SUM(F56:F57)</f>
        <v>137400000</v>
      </c>
      <c r="G55" s="228"/>
    </row>
    <row r="56" spans="1:9" ht="54" customHeight="1" x14ac:dyDescent="0.2">
      <c r="A56" s="229" t="s">
        <v>179</v>
      </c>
      <c r="B56" s="103" t="s">
        <v>180</v>
      </c>
      <c r="C56" s="90" t="s">
        <v>141</v>
      </c>
      <c r="D56" s="91" t="s">
        <v>604</v>
      </c>
      <c r="E56" s="92">
        <v>134000000</v>
      </c>
      <c r="F56" s="230">
        <f>SUM(E56:E56)</f>
        <v>134000000</v>
      </c>
      <c r="G56" s="29"/>
    </row>
    <row r="57" spans="1:9" ht="137.25" customHeight="1" x14ac:dyDescent="0.2">
      <c r="A57" s="108" t="s">
        <v>182</v>
      </c>
      <c r="B57" s="83" t="s">
        <v>183</v>
      </c>
      <c r="C57" s="90" t="s">
        <v>141</v>
      </c>
      <c r="D57" s="99" t="s">
        <v>606</v>
      </c>
      <c r="E57" s="80">
        <v>3100000</v>
      </c>
      <c r="F57" s="112">
        <f>SUM(E57:E58)</f>
        <v>3400000</v>
      </c>
      <c r="G57" s="49"/>
    </row>
    <row r="58" spans="1:9" ht="63" customHeight="1" x14ac:dyDescent="0.2">
      <c r="A58" s="98"/>
      <c r="B58" s="77"/>
      <c r="C58" s="78" t="s">
        <v>181</v>
      </c>
      <c r="D58" s="99" t="s">
        <v>605</v>
      </c>
      <c r="E58" s="80">
        <v>300000</v>
      </c>
      <c r="F58" s="115"/>
      <c r="G58" s="28"/>
      <c r="I58" s="52"/>
    </row>
    <row r="59" spans="1:9" ht="13.5" thickBot="1" x14ac:dyDescent="0.25">
      <c r="A59" s="82"/>
      <c r="B59" s="83"/>
      <c r="C59" s="84"/>
      <c r="D59" s="85"/>
      <c r="E59" s="86"/>
      <c r="F59" s="87"/>
      <c r="G59" s="20"/>
    </row>
    <row r="60" spans="1:9" ht="26.25" thickBot="1" x14ac:dyDescent="0.25">
      <c r="A60" s="222" t="s">
        <v>190</v>
      </c>
      <c r="B60" s="223" t="s">
        <v>191</v>
      </c>
      <c r="C60" s="224"/>
      <c r="D60" s="225"/>
      <c r="E60" s="226"/>
      <c r="F60" s="227">
        <f>SUM(F61)</f>
        <v>35000000</v>
      </c>
      <c r="G60" s="228"/>
    </row>
    <row r="61" spans="1:9" ht="65.25" customHeight="1" x14ac:dyDescent="0.2">
      <c r="A61" s="123" t="s">
        <v>192</v>
      </c>
      <c r="B61" s="89" t="s">
        <v>193</v>
      </c>
      <c r="C61" s="90" t="s">
        <v>141</v>
      </c>
      <c r="D61" s="91" t="s">
        <v>194</v>
      </c>
      <c r="E61" s="124">
        <v>35000000</v>
      </c>
      <c r="F61" s="97">
        <f>+E61</f>
        <v>35000000</v>
      </c>
      <c r="G61" s="27"/>
    </row>
    <row r="62" spans="1:9" ht="13.5" thickBot="1" x14ac:dyDescent="0.25">
      <c r="A62" s="82"/>
      <c r="B62" s="83"/>
      <c r="C62" s="84"/>
      <c r="D62" s="85"/>
      <c r="E62" s="86"/>
      <c r="F62" s="87"/>
      <c r="G62" s="20"/>
    </row>
    <row r="63" spans="1:9" ht="13.5" thickBot="1" x14ac:dyDescent="0.25">
      <c r="A63" s="222" t="s">
        <v>195</v>
      </c>
      <c r="B63" s="223" t="s">
        <v>196</v>
      </c>
      <c r="C63" s="224"/>
      <c r="D63" s="225"/>
      <c r="E63" s="226"/>
      <c r="F63" s="227">
        <f>+F64+F68</f>
        <v>15159000</v>
      </c>
      <c r="G63" s="228"/>
    </row>
    <row r="64" spans="1:9" ht="201" customHeight="1" x14ac:dyDescent="0.2">
      <c r="A64" s="125" t="s">
        <v>197</v>
      </c>
      <c r="B64" s="117" t="s">
        <v>198</v>
      </c>
      <c r="C64" s="90" t="s">
        <v>95</v>
      </c>
      <c r="D64" s="91" t="s">
        <v>583</v>
      </c>
      <c r="E64" s="92">
        <v>450000</v>
      </c>
      <c r="F64" s="118">
        <f>SUM(E64:E67)</f>
        <v>1000000</v>
      </c>
      <c r="G64" s="55"/>
    </row>
    <row r="65" spans="1:7" ht="54.75" customHeight="1" x14ac:dyDescent="0.2">
      <c r="A65" s="125"/>
      <c r="B65" s="117"/>
      <c r="C65" s="78" t="s">
        <v>165</v>
      </c>
      <c r="D65" s="99" t="s">
        <v>199</v>
      </c>
      <c r="E65" s="111">
        <v>175000</v>
      </c>
      <c r="F65" s="118"/>
      <c r="G65" s="67"/>
    </row>
    <row r="66" spans="1:7" ht="42" customHeight="1" x14ac:dyDescent="0.2">
      <c r="A66" s="125"/>
      <c r="B66" s="117"/>
      <c r="C66" s="78" t="s">
        <v>141</v>
      </c>
      <c r="D66" s="99" t="s">
        <v>607</v>
      </c>
      <c r="E66" s="111">
        <v>175000</v>
      </c>
      <c r="F66" s="118"/>
      <c r="G66" s="67"/>
    </row>
    <row r="67" spans="1:7" ht="43.5" customHeight="1" x14ac:dyDescent="0.2">
      <c r="A67" s="122"/>
      <c r="B67" s="114"/>
      <c r="C67" s="78" t="s">
        <v>200</v>
      </c>
      <c r="D67" s="99" t="s">
        <v>201</v>
      </c>
      <c r="E67" s="111">
        <v>200000</v>
      </c>
      <c r="F67" s="115"/>
      <c r="G67" s="67"/>
    </row>
    <row r="68" spans="1:7" ht="115.5" customHeight="1" x14ac:dyDescent="0.2">
      <c r="A68" s="108" t="s">
        <v>202</v>
      </c>
      <c r="B68" s="83" t="s">
        <v>203</v>
      </c>
      <c r="C68" s="84" t="s">
        <v>95</v>
      </c>
      <c r="D68" s="91" t="s">
        <v>584</v>
      </c>
      <c r="E68" s="126">
        <v>14159000</v>
      </c>
      <c r="F68" s="95">
        <f>+E68</f>
        <v>14159000</v>
      </c>
      <c r="G68" s="24"/>
    </row>
    <row r="69" spans="1:7" ht="13.5" thickBot="1" x14ac:dyDescent="0.25">
      <c r="A69" s="108"/>
      <c r="B69" s="83"/>
      <c r="C69" s="84"/>
      <c r="D69" s="85"/>
      <c r="E69" s="126"/>
      <c r="F69" s="95"/>
      <c r="G69" s="24"/>
    </row>
    <row r="70" spans="1:7" ht="19.5" customHeight="1" thickBot="1" x14ac:dyDescent="0.25">
      <c r="A70" s="222">
        <v>1.08</v>
      </c>
      <c r="B70" s="223" t="s">
        <v>204</v>
      </c>
      <c r="C70" s="224"/>
      <c r="D70" s="225"/>
      <c r="E70" s="226"/>
      <c r="F70" s="227">
        <f>SUM(F71:F84)</f>
        <v>30184120</v>
      </c>
      <c r="G70" s="228"/>
    </row>
    <row r="71" spans="1:7" ht="43.5" customHeight="1" x14ac:dyDescent="0.2">
      <c r="A71" s="229" t="s">
        <v>205</v>
      </c>
      <c r="B71" s="255" t="s">
        <v>206</v>
      </c>
      <c r="C71" s="256" t="s">
        <v>181</v>
      </c>
      <c r="D71" s="257" t="s">
        <v>207</v>
      </c>
      <c r="E71" s="258">
        <v>1130000</v>
      </c>
      <c r="F71" s="259">
        <f>+E71</f>
        <v>1130000</v>
      </c>
      <c r="G71" s="24"/>
    </row>
    <row r="72" spans="1:7" ht="48.75" customHeight="1" x14ac:dyDescent="0.2">
      <c r="A72" s="108" t="s">
        <v>208</v>
      </c>
      <c r="B72" s="83" t="s">
        <v>209</v>
      </c>
      <c r="C72" s="84" t="s">
        <v>149</v>
      </c>
      <c r="D72" s="85" t="s">
        <v>210</v>
      </c>
      <c r="E72" s="126">
        <v>500000</v>
      </c>
      <c r="F72" s="112">
        <f>+E72+E73</f>
        <v>6000000</v>
      </c>
      <c r="G72" s="24"/>
    </row>
    <row r="73" spans="1:7" ht="84.75" customHeight="1" x14ac:dyDescent="0.2">
      <c r="A73" s="108"/>
      <c r="B73" s="83"/>
      <c r="C73" s="84" t="s">
        <v>141</v>
      </c>
      <c r="D73" s="85" t="s">
        <v>585</v>
      </c>
      <c r="E73" s="126">
        <v>5500000</v>
      </c>
      <c r="F73" s="115"/>
      <c r="G73" s="24"/>
    </row>
    <row r="74" spans="1:7" ht="49.5" customHeight="1" x14ac:dyDescent="0.2">
      <c r="A74" s="108" t="s">
        <v>211</v>
      </c>
      <c r="B74" s="83" t="s">
        <v>212</v>
      </c>
      <c r="C74" s="84" t="s">
        <v>141</v>
      </c>
      <c r="D74" s="85" t="s">
        <v>213</v>
      </c>
      <c r="E74" s="126">
        <v>500000</v>
      </c>
      <c r="F74" s="95">
        <f>+E74</f>
        <v>500000</v>
      </c>
      <c r="G74" s="24"/>
    </row>
    <row r="75" spans="1:7" ht="42" customHeight="1" x14ac:dyDescent="0.2">
      <c r="A75" s="108" t="s">
        <v>214</v>
      </c>
      <c r="B75" s="83" t="s">
        <v>215</v>
      </c>
      <c r="C75" s="84" t="s">
        <v>141</v>
      </c>
      <c r="D75" s="85" t="s">
        <v>586</v>
      </c>
      <c r="E75" s="126">
        <v>1500000</v>
      </c>
      <c r="F75" s="95">
        <f>+E75</f>
        <v>1500000</v>
      </c>
      <c r="G75" s="24"/>
    </row>
    <row r="76" spans="1:7" ht="57.75" customHeight="1" x14ac:dyDescent="0.2">
      <c r="A76" s="108" t="s">
        <v>216</v>
      </c>
      <c r="B76" s="83" t="s">
        <v>217</v>
      </c>
      <c r="C76" s="84" t="s">
        <v>141</v>
      </c>
      <c r="D76" s="85" t="s">
        <v>218</v>
      </c>
      <c r="E76" s="126">
        <v>12000000</v>
      </c>
      <c r="F76" s="95">
        <f>+E76</f>
        <v>12000000</v>
      </c>
      <c r="G76" s="24"/>
    </row>
    <row r="77" spans="1:7" ht="53.25" customHeight="1" x14ac:dyDescent="0.2">
      <c r="A77" s="108" t="s">
        <v>219</v>
      </c>
      <c r="B77" s="83" t="s">
        <v>220</v>
      </c>
      <c r="C77" s="84" t="s">
        <v>95</v>
      </c>
      <c r="D77" s="85" t="s">
        <v>221</v>
      </c>
      <c r="E77" s="126">
        <v>200000</v>
      </c>
      <c r="F77" s="112">
        <f>+E77+E78+E79+E80+E81+E82</f>
        <v>8500000</v>
      </c>
      <c r="G77" s="24"/>
    </row>
    <row r="78" spans="1:7" ht="72.75" customHeight="1" x14ac:dyDescent="0.2">
      <c r="A78" s="108"/>
      <c r="B78" s="83"/>
      <c r="C78" s="84" t="s">
        <v>168</v>
      </c>
      <c r="D78" s="85" t="s">
        <v>222</v>
      </c>
      <c r="E78" s="126">
        <v>350000</v>
      </c>
      <c r="F78" s="118"/>
      <c r="G78" s="24"/>
    </row>
    <row r="79" spans="1:7" ht="38.25" x14ac:dyDescent="0.2">
      <c r="A79" s="108"/>
      <c r="B79" s="83"/>
      <c r="C79" s="84" t="s">
        <v>149</v>
      </c>
      <c r="D79" s="85" t="s">
        <v>587</v>
      </c>
      <c r="E79" s="126">
        <v>1800000</v>
      </c>
      <c r="F79" s="118"/>
      <c r="G79" s="24"/>
    </row>
    <row r="80" spans="1:7" ht="38.25" x14ac:dyDescent="0.2">
      <c r="A80" s="108"/>
      <c r="B80" s="83"/>
      <c r="C80" s="84" t="s">
        <v>141</v>
      </c>
      <c r="D80" s="85" t="s">
        <v>223</v>
      </c>
      <c r="E80" s="126">
        <v>150000</v>
      </c>
      <c r="F80" s="118"/>
      <c r="G80" s="24"/>
    </row>
    <row r="81" spans="1:7" ht="44.25" customHeight="1" x14ac:dyDescent="0.2">
      <c r="A81" s="108"/>
      <c r="B81" s="83"/>
      <c r="C81" s="84" t="s">
        <v>181</v>
      </c>
      <c r="D81" s="85" t="s">
        <v>224</v>
      </c>
      <c r="E81" s="126">
        <v>330000</v>
      </c>
      <c r="F81" s="118"/>
      <c r="G81" s="24"/>
    </row>
    <row r="82" spans="1:7" ht="178.5" x14ac:dyDescent="0.2">
      <c r="A82" s="108"/>
      <c r="B82" s="83"/>
      <c r="C82" s="84" t="s">
        <v>156</v>
      </c>
      <c r="D82" s="85" t="s">
        <v>225</v>
      </c>
      <c r="E82" s="126">
        <v>5670000</v>
      </c>
      <c r="F82" s="115"/>
      <c r="G82" s="24"/>
    </row>
    <row r="83" spans="1:7" ht="38.25" x14ac:dyDescent="0.2">
      <c r="A83" s="82" t="s">
        <v>226</v>
      </c>
      <c r="B83" s="83" t="s">
        <v>227</v>
      </c>
      <c r="C83" s="84" t="s">
        <v>141</v>
      </c>
      <c r="D83" s="85" t="s">
        <v>228</v>
      </c>
      <c r="E83" s="86">
        <v>75000</v>
      </c>
      <c r="F83" s="112">
        <f>+E83+E84</f>
        <v>554120</v>
      </c>
      <c r="G83" s="20"/>
    </row>
    <row r="84" spans="1:7" ht="25.5" x14ac:dyDescent="0.2">
      <c r="A84" s="82"/>
      <c r="B84" s="83"/>
      <c r="C84" s="84" t="s">
        <v>181</v>
      </c>
      <c r="D84" s="85" t="s">
        <v>229</v>
      </c>
      <c r="E84" s="86">
        <v>479120</v>
      </c>
      <c r="F84" s="115"/>
      <c r="G84" s="20"/>
    </row>
    <row r="85" spans="1:7" ht="13.5" thickBot="1" x14ac:dyDescent="0.25">
      <c r="A85" s="108"/>
      <c r="B85" s="83"/>
      <c r="C85" s="84"/>
      <c r="D85" s="85"/>
      <c r="E85" s="126"/>
      <c r="F85" s="95"/>
      <c r="G85" s="24"/>
    </row>
    <row r="86" spans="1:7" ht="13.5" thickBot="1" x14ac:dyDescent="0.25">
      <c r="A86" s="222" t="s">
        <v>230</v>
      </c>
      <c r="B86" s="223" t="s">
        <v>231</v>
      </c>
      <c r="C86" s="224"/>
      <c r="D86" s="225"/>
      <c r="E86" s="226"/>
      <c r="F86" s="227">
        <f>+F87</f>
        <v>50000</v>
      </c>
      <c r="G86" s="228"/>
    </row>
    <row r="87" spans="1:7" ht="38.25" x14ac:dyDescent="0.2">
      <c r="A87" s="260" t="s">
        <v>232</v>
      </c>
      <c r="B87" s="103" t="s">
        <v>233</v>
      </c>
      <c r="C87" s="104" t="s">
        <v>141</v>
      </c>
      <c r="D87" s="105" t="s">
        <v>234</v>
      </c>
      <c r="E87" s="261">
        <v>50000</v>
      </c>
      <c r="F87" s="230">
        <f>+E87</f>
        <v>50000</v>
      </c>
      <c r="G87" s="24"/>
    </row>
    <row r="88" spans="1:7" ht="13.5" thickBot="1" x14ac:dyDescent="0.25">
      <c r="A88" s="108"/>
      <c r="B88" s="83"/>
      <c r="C88" s="84"/>
      <c r="D88" s="85"/>
      <c r="E88" s="126"/>
      <c r="F88" s="95"/>
      <c r="G88" s="24"/>
    </row>
    <row r="89" spans="1:7" ht="13.5" thickBot="1" x14ac:dyDescent="0.25">
      <c r="A89" s="271">
        <v>2</v>
      </c>
      <c r="B89" s="272" t="s">
        <v>235</v>
      </c>
      <c r="C89" s="273"/>
      <c r="D89" s="274"/>
      <c r="E89" s="275"/>
      <c r="F89" s="276">
        <f>+F91+F105+F117+F125</f>
        <v>16445000</v>
      </c>
      <c r="G89" s="21"/>
    </row>
    <row r="90" spans="1:7" ht="13.5" thickBot="1" x14ac:dyDescent="0.25">
      <c r="A90" s="102"/>
      <c r="B90" s="103"/>
      <c r="C90" s="104"/>
      <c r="D90" s="105"/>
      <c r="E90" s="127"/>
      <c r="F90" s="107"/>
      <c r="G90" s="30"/>
    </row>
    <row r="91" spans="1:7" ht="13.5" thickBot="1" x14ac:dyDescent="0.25">
      <c r="A91" s="222" t="s">
        <v>236</v>
      </c>
      <c r="B91" s="223" t="s">
        <v>237</v>
      </c>
      <c r="C91" s="224"/>
      <c r="D91" s="225"/>
      <c r="E91" s="226"/>
      <c r="F91" s="227">
        <f>SUM(F92:F103)</f>
        <v>3480000</v>
      </c>
      <c r="G91" s="228"/>
    </row>
    <row r="92" spans="1:7" ht="42.75" customHeight="1" x14ac:dyDescent="0.2">
      <c r="A92" s="96" t="s">
        <v>238</v>
      </c>
      <c r="B92" s="89" t="s">
        <v>239</v>
      </c>
      <c r="C92" s="90" t="s">
        <v>141</v>
      </c>
      <c r="D92" s="91" t="s">
        <v>588</v>
      </c>
      <c r="E92" s="92">
        <v>800000</v>
      </c>
      <c r="F92" s="97">
        <f>SUM(E92:E92)</f>
        <v>800000</v>
      </c>
      <c r="G92" s="27"/>
    </row>
    <row r="93" spans="1:7" ht="58.5" customHeight="1" x14ac:dyDescent="0.2">
      <c r="A93" s="128" t="s">
        <v>240</v>
      </c>
      <c r="B93" s="110" t="s">
        <v>241</v>
      </c>
      <c r="C93" s="78" t="s">
        <v>95</v>
      </c>
      <c r="D93" s="99" t="s">
        <v>242</v>
      </c>
      <c r="E93" s="80">
        <v>350000</v>
      </c>
      <c r="F93" s="112">
        <f>SUM(E93:E96)</f>
        <v>880000</v>
      </c>
      <c r="G93" s="67"/>
    </row>
    <row r="94" spans="1:7" ht="114" customHeight="1" x14ac:dyDescent="0.2">
      <c r="A94" s="129"/>
      <c r="B94" s="117"/>
      <c r="C94" s="78" t="s">
        <v>165</v>
      </c>
      <c r="D94" s="99" t="s">
        <v>243</v>
      </c>
      <c r="E94" s="80">
        <v>150000</v>
      </c>
      <c r="F94" s="118"/>
      <c r="G94" s="67"/>
    </row>
    <row r="95" spans="1:7" ht="70.5" customHeight="1" x14ac:dyDescent="0.2">
      <c r="A95" s="129"/>
      <c r="B95" s="117"/>
      <c r="C95" s="78" t="s">
        <v>141</v>
      </c>
      <c r="D95" s="99" t="s">
        <v>244</v>
      </c>
      <c r="E95" s="111">
        <v>300000</v>
      </c>
      <c r="F95" s="118"/>
      <c r="G95" s="67"/>
    </row>
    <row r="96" spans="1:7" ht="48.75" customHeight="1" x14ac:dyDescent="0.2">
      <c r="A96" s="130"/>
      <c r="B96" s="114"/>
      <c r="C96" s="78" t="s">
        <v>181</v>
      </c>
      <c r="D96" s="99" t="s">
        <v>245</v>
      </c>
      <c r="E96" s="111">
        <v>80000</v>
      </c>
      <c r="F96" s="115"/>
      <c r="G96" s="67"/>
    </row>
    <row r="97" spans="1:7" ht="45.75" customHeight="1" x14ac:dyDescent="0.2">
      <c r="A97" s="128" t="s">
        <v>246</v>
      </c>
      <c r="B97" s="110" t="s">
        <v>247</v>
      </c>
      <c r="C97" s="78" t="s">
        <v>95</v>
      </c>
      <c r="D97" s="99" t="s">
        <v>589</v>
      </c>
      <c r="E97" s="80">
        <v>100000</v>
      </c>
      <c r="F97" s="112">
        <f>SUM(E97:E101)</f>
        <v>1500000</v>
      </c>
      <c r="G97" s="68" t="s">
        <v>248</v>
      </c>
    </row>
    <row r="98" spans="1:7" ht="66" customHeight="1" x14ac:dyDescent="0.2">
      <c r="A98" s="129"/>
      <c r="B98" s="117"/>
      <c r="C98" s="78" t="s">
        <v>168</v>
      </c>
      <c r="D98" s="99" t="s">
        <v>249</v>
      </c>
      <c r="E98" s="111">
        <v>100000</v>
      </c>
      <c r="F98" s="118"/>
      <c r="G98" s="67"/>
    </row>
    <row r="99" spans="1:7" ht="48" customHeight="1" x14ac:dyDescent="0.2">
      <c r="A99" s="129"/>
      <c r="B99" s="117"/>
      <c r="C99" s="78" t="s">
        <v>149</v>
      </c>
      <c r="D99" s="99" t="s">
        <v>250</v>
      </c>
      <c r="E99" s="111">
        <v>650000</v>
      </c>
      <c r="F99" s="118"/>
      <c r="G99" s="67"/>
    </row>
    <row r="100" spans="1:7" ht="82.5" customHeight="1" x14ac:dyDescent="0.2">
      <c r="A100" s="129"/>
      <c r="B100" s="117"/>
      <c r="C100" s="78" t="s">
        <v>141</v>
      </c>
      <c r="D100" s="99" t="s">
        <v>590</v>
      </c>
      <c r="E100" s="80">
        <v>550000</v>
      </c>
      <c r="F100" s="118"/>
      <c r="G100" s="67"/>
    </row>
    <row r="101" spans="1:7" ht="49.5" customHeight="1" x14ac:dyDescent="0.2">
      <c r="A101" s="130"/>
      <c r="B101" s="114"/>
      <c r="C101" s="78" t="s">
        <v>181</v>
      </c>
      <c r="D101" s="99" t="s">
        <v>251</v>
      </c>
      <c r="E101" s="111">
        <v>100000</v>
      </c>
      <c r="F101" s="115"/>
      <c r="G101" s="67"/>
    </row>
    <row r="102" spans="1:7" ht="59.25" customHeight="1" x14ac:dyDescent="0.2">
      <c r="A102" s="128" t="s">
        <v>252</v>
      </c>
      <c r="B102" s="110" t="s">
        <v>253</v>
      </c>
      <c r="C102" s="78" t="s">
        <v>141</v>
      </c>
      <c r="D102" s="99" t="s">
        <v>254</v>
      </c>
      <c r="E102" s="80">
        <v>200000</v>
      </c>
      <c r="F102" s="112">
        <f>SUM(E102:E103)</f>
        <v>300000</v>
      </c>
      <c r="G102" s="68" t="s">
        <v>255</v>
      </c>
    </row>
    <row r="103" spans="1:7" ht="39" customHeight="1" x14ac:dyDescent="0.2">
      <c r="A103" s="130"/>
      <c r="B103" s="114"/>
      <c r="C103" s="78" t="s">
        <v>181</v>
      </c>
      <c r="D103" s="99" t="s">
        <v>256</v>
      </c>
      <c r="E103" s="111">
        <v>100000</v>
      </c>
      <c r="F103" s="115"/>
      <c r="G103" s="67"/>
    </row>
    <row r="104" spans="1:7" ht="13.5" thickBot="1" x14ac:dyDescent="0.25">
      <c r="A104" s="82"/>
      <c r="B104" s="83"/>
      <c r="C104" s="84"/>
      <c r="D104" s="85"/>
      <c r="E104" s="86"/>
      <c r="F104" s="87"/>
      <c r="G104" s="20"/>
    </row>
    <row r="105" spans="1:7" ht="26.25" thickBot="1" x14ac:dyDescent="0.25">
      <c r="A105" s="222" t="s">
        <v>257</v>
      </c>
      <c r="B105" s="223" t="s">
        <v>258</v>
      </c>
      <c r="C105" s="224"/>
      <c r="D105" s="225"/>
      <c r="E105" s="226"/>
      <c r="F105" s="227">
        <f>SUM(F106:F115)</f>
        <v>5375000</v>
      </c>
      <c r="G105" s="228"/>
    </row>
    <row r="106" spans="1:7" ht="44.25" customHeight="1" x14ac:dyDescent="0.2">
      <c r="A106" s="96" t="s">
        <v>259</v>
      </c>
      <c r="B106" s="89" t="s">
        <v>260</v>
      </c>
      <c r="C106" s="90" t="s">
        <v>141</v>
      </c>
      <c r="D106" s="91" t="s">
        <v>261</v>
      </c>
      <c r="E106" s="124">
        <v>350000</v>
      </c>
      <c r="F106" s="97">
        <f>+E106</f>
        <v>350000</v>
      </c>
      <c r="G106" s="69" t="s">
        <v>262</v>
      </c>
    </row>
    <row r="107" spans="1:7" ht="66.75" customHeight="1" x14ac:dyDescent="0.2">
      <c r="A107" s="98" t="s">
        <v>263</v>
      </c>
      <c r="B107" s="77" t="s">
        <v>264</v>
      </c>
      <c r="C107" s="78" t="s">
        <v>141</v>
      </c>
      <c r="D107" s="99" t="s">
        <v>265</v>
      </c>
      <c r="E107" s="111">
        <v>100000</v>
      </c>
      <c r="F107" s="100">
        <f>+E107</f>
        <v>100000</v>
      </c>
      <c r="G107" s="63"/>
    </row>
    <row r="108" spans="1:7" ht="42" customHeight="1" x14ac:dyDescent="0.2">
      <c r="A108" s="128" t="s">
        <v>266</v>
      </c>
      <c r="B108" s="110" t="s">
        <v>267</v>
      </c>
      <c r="C108" s="78" t="s">
        <v>95</v>
      </c>
      <c r="D108" s="99" t="s">
        <v>268</v>
      </c>
      <c r="E108" s="80">
        <v>50000</v>
      </c>
      <c r="F108" s="112">
        <f>SUM(E108:E109)</f>
        <v>100000</v>
      </c>
      <c r="G108" s="63"/>
    </row>
    <row r="109" spans="1:7" ht="45.75" customHeight="1" x14ac:dyDescent="0.2">
      <c r="A109" s="130"/>
      <c r="B109" s="114"/>
      <c r="C109" s="78" t="s">
        <v>141</v>
      </c>
      <c r="D109" s="99" t="s">
        <v>269</v>
      </c>
      <c r="E109" s="80">
        <v>50000</v>
      </c>
      <c r="F109" s="115"/>
      <c r="G109" s="63"/>
    </row>
    <row r="110" spans="1:7" ht="79.5" customHeight="1" x14ac:dyDescent="0.2">
      <c r="A110" s="128" t="s">
        <v>270</v>
      </c>
      <c r="B110" s="110" t="s">
        <v>271</v>
      </c>
      <c r="C110" s="78" t="s">
        <v>95</v>
      </c>
      <c r="D110" s="99" t="s">
        <v>591</v>
      </c>
      <c r="E110" s="80">
        <v>300000</v>
      </c>
      <c r="F110" s="112">
        <f>SUM(E110:E111)</f>
        <v>2600000</v>
      </c>
      <c r="G110" s="63"/>
    </row>
    <row r="111" spans="1:7" ht="104.25" customHeight="1" x14ac:dyDescent="0.2">
      <c r="A111" s="130"/>
      <c r="B111" s="114"/>
      <c r="C111" s="78" t="s">
        <v>141</v>
      </c>
      <c r="D111" s="99" t="s">
        <v>592</v>
      </c>
      <c r="E111" s="80">
        <v>2300000</v>
      </c>
      <c r="F111" s="115"/>
      <c r="G111" s="63"/>
    </row>
    <row r="112" spans="1:7" ht="38.25" x14ac:dyDescent="0.2">
      <c r="A112" s="98" t="s">
        <v>272</v>
      </c>
      <c r="B112" s="77" t="s">
        <v>273</v>
      </c>
      <c r="C112" s="78" t="s">
        <v>141</v>
      </c>
      <c r="D112" s="99" t="s">
        <v>274</v>
      </c>
      <c r="E112" s="80">
        <v>500000</v>
      </c>
      <c r="F112" s="100">
        <f>+E112</f>
        <v>500000</v>
      </c>
      <c r="G112" s="63"/>
    </row>
    <row r="113" spans="1:7" ht="66" customHeight="1" x14ac:dyDescent="0.2">
      <c r="A113" s="128" t="s">
        <v>275</v>
      </c>
      <c r="B113" s="110" t="s">
        <v>276</v>
      </c>
      <c r="C113" s="78" t="s">
        <v>141</v>
      </c>
      <c r="D113" s="99" t="s">
        <v>277</v>
      </c>
      <c r="E113" s="80">
        <v>175000</v>
      </c>
      <c r="F113" s="112">
        <f>SUM(E113:E114)</f>
        <v>975000</v>
      </c>
      <c r="G113" s="63"/>
    </row>
    <row r="114" spans="1:7" ht="55.5" customHeight="1" x14ac:dyDescent="0.2">
      <c r="A114" s="130"/>
      <c r="B114" s="114"/>
      <c r="C114" s="78" t="s">
        <v>181</v>
      </c>
      <c r="D114" s="99" t="s">
        <v>278</v>
      </c>
      <c r="E114" s="80">
        <v>800000</v>
      </c>
      <c r="F114" s="115"/>
      <c r="G114" s="55"/>
    </row>
    <row r="115" spans="1:7" ht="72.75" customHeight="1" x14ac:dyDescent="0.2">
      <c r="A115" s="82" t="s">
        <v>279</v>
      </c>
      <c r="B115" s="83" t="s">
        <v>280</v>
      </c>
      <c r="C115" s="84" t="s">
        <v>141</v>
      </c>
      <c r="D115" s="85" t="s">
        <v>593</v>
      </c>
      <c r="E115" s="86">
        <v>750000</v>
      </c>
      <c r="F115" s="95">
        <f>+E115</f>
        <v>750000</v>
      </c>
      <c r="G115" s="34"/>
    </row>
    <row r="116" spans="1:7" ht="13.5" thickBot="1" x14ac:dyDescent="0.25">
      <c r="A116" s="82"/>
      <c r="B116" s="83"/>
      <c r="C116" s="84"/>
      <c r="D116" s="85"/>
      <c r="E116" s="86"/>
      <c r="F116" s="87"/>
      <c r="G116" s="20"/>
    </row>
    <row r="117" spans="1:7" ht="26.25" thickBot="1" x14ac:dyDescent="0.25">
      <c r="A117" s="222" t="s">
        <v>281</v>
      </c>
      <c r="B117" s="223" t="s">
        <v>282</v>
      </c>
      <c r="C117" s="224"/>
      <c r="D117" s="225"/>
      <c r="E117" s="226"/>
      <c r="F117" s="227">
        <f>SUM(F118:F123)</f>
        <v>1350000</v>
      </c>
      <c r="G117" s="228"/>
    </row>
    <row r="118" spans="1:7" ht="43.5" customHeight="1" x14ac:dyDescent="0.2">
      <c r="A118" s="270" t="s">
        <v>283</v>
      </c>
      <c r="B118" s="117" t="s">
        <v>284</v>
      </c>
      <c r="C118" s="90" t="s">
        <v>141</v>
      </c>
      <c r="D118" s="91" t="s">
        <v>285</v>
      </c>
      <c r="E118" s="92">
        <v>300000</v>
      </c>
      <c r="F118" s="118">
        <f>SUM(E118:E119)</f>
        <v>350000</v>
      </c>
      <c r="G118" s="35" t="s">
        <v>286</v>
      </c>
    </row>
    <row r="119" spans="1:7" ht="43.5" customHeight="1" x14ac:dyDescent="0.2">
      <c r="A119" s="131"/>
      <c r="B119" s="114"/>
      <c r="C119" s="90" t="s">
        <v>181</v>
      </c>
      <c r="D119" s="91" t="s">
        <v>287</v>
      </c>
      <c r="E119" s="80">
        <v>50000</v>
      </c>
      <c r="F119" s="115"/>
      <c r="G119" s="35"/>
    </row>
    <row r="120" spans="1:7" ht="66" customHeight="1" x14ac:dyDescent="0.2">
      <c r="A120" s="128" t="s">
        <v>288</v>
      </c>
      <c r="B120" s="110" t="s">
        <v>289</v>
      </c>
      <c r="C120" s="78" t="s">
        <v>95</v>
      </c>
      <c r="D120" s="99" t="s">
        <v>594</v>
      </c>
      <c r="E120" s="80">
        <v>200000</v>
      </c>
      <c r="F120" s="112">
        <f>SUM(E120:E123)</f>
        <v>1000000</v>
      </c>
      <c r="G120" s="67"/>
    </row>
    <row r="121" spans="1:7" ht="53.25" customHeight="1" x14ac:dyDescent="0.2">
      <c r="A121" s="129"/>
      <c r="B121" s="117"/>
      <c r="C121" s="78" t="s">
        <v>149</v>
      </c>
      <c r="D121" s="99" t="s">
        <v>290</v>
      </c>
      <c r="E121" s="111">
        <v>200000</v>
      </c>
      <c r="F121" s="118"/>
      <c r="G121" s="67"/>
    </row>
    <row r="122" spans="1:7" ht="75" customHeight="1" x14ac:dyDescent="0.2">
      <c r="A122" s="129"/>
      <c r="B122" s="117"/>
      <c r="C122" s="78" t="s">
        <v>141</v>
      </c>
      <c r="D122" s="99" t="s">
        <v>595</v>
      </c>
      <c r="E122" s="80">
        <v>250000</v>
      </c>
      <c r="F122" s="118"/>
      <c r="G122" s="67"/>
    </row>
    <row r="123" spans="1:7" ht="42.75" customHeight="1" x14ac:dyDescent="0.2">
      <c r="A123" s="130"/>
      <c r="B123" s="114"/>
      <c r="C123" s="78" t="s">
        <v>181</v>
      </c>
      <c r="D123" s="99" t="s">
        <v>291</v>
      </c>
      <c r="E123" s="111">
        <v>350000</v>
      </c>
      <c r="F123" s="115"/>
      <c r="G123" s="67"/>
    </row>
    <row r="124" spans="1:7" ht="13.5" thickBot="1" x14ac:dyDescent="0.25">
      <c r="A124" s="82"/>
      <c r="B124" s="83"/>
      <c r="C124" s="84"/>
      <c r="D124" s="85"/>
      <c r="E124" s="86"/>
      <c r="F124" s="87"/>
      <c r="G124" s="20"/>
    </row>
    <row r="125" spans="1:7" ht="26.25" thickBot="1" x14ac:dyDescent="0.25">
      <c r="A125" s="222" t="s">
        <v>292</v>
      </c>
      <c r="B125" s="223" t="s">
        <v>293</v>
      </c>
      <c r="C125" s="224"/>
      <c r="D125" s="225"/>
      <c r="E125" s="226"/>
      <c r="F125" s="227">
        <f>SUM(F126:F147)</f>
        <v>6240000</v>
      </c>
      <c r="G125" s="228"/>
    </row>
    <row r="126" spans="1:7" ht="130.5" customHeight="1" x14ac:dyDescent="0.2">
      <c r="A126" s="129" t="s">
        <v>294</v>
      </c>
      <c r="B126" s="117" t="s">
        <v>295</v>
      </c>
      <c r="C126" s="90" t="s">
        <v>95</v>
      </c>
      <c r="D126" s="91" t="s">
        <v>608</v>
      </c>
      <c r="E126" s="92">
        <v>120000</v>
      </c>
      <c r="F126" s="118">
        <f>SUM(E126:E131)</f>
        <v>500000</v>
      </c>
      <c r="G126" s="55"/>
    </row>
    <row r="127" spans="1:7" ht="170.25" customHeight="1" x14ac:dyDescent="0.2">
      <c r="A127" s="129"/>
      <c r="B127" s="117"/>
      <c r="C127" s="78" t="s">
        <v>168</v>
      </c>
      <c r="D127" s="99" t="s">
        <v>296</v>
      </c>
      <c r="E127" s="111">
        <v>50000</v>
      </c>
      <c r="F127" s="118"/>
      <c r="G127" s="67"/>
    </row>
    <row r="128" spans="1:7" ht="89.25" x14ac:dyDescent="0.2">
      <c r="A128" s="129"/>
      <c r="B128" s="117"/>
      <c r="C128" s="78" t="s">
        <v>149</v>
      </c>
      <c r="D128" s="99" t="s">
        <v>297</v>
      </c>
      <c r="E128" s="111">
        <v>132000</v>
      </c>
      <c r="F128" s="118"/>
      <c r="G128" s="67"/>
    </row>
    <row r="129" spans="1:7" ht="228.75" customHeight="1" x14ac:dyDescent="0.2">
      <c r="A129" s="129"/>
      <c r="B129" s="117"/>
      <c r="C129" s="78" t="s">
        <v>141</v>
      </c>
      <c r="D129" s="99" t="s">
        <v>596</v>
      </c>
      <c r="E129" s="80">
        <v>66000</v>
      </c>
      <c r="F129" s="118"/>
      <c r="G129" s="67"/>
    </row>
    <row r="130" spans="1:7" ht="63" customHeight="1" x14ac:dyDescent="0.2">
      <c r="A130" s="129"/>
      <c r="B130" s="117"/>
      <c r="C130" s="78" t="s">
        <v>181</v>
      </c>
      <c r="D130" s="99" t="s">
        <v>298</v>
      </c>
      <c r="E130" s="111">
        <v>82000</v>
      </c>
      <c r="F130" s="118"/>
      <c r="G130" s="67"/>
    </row>
    <row r="131" spans="1:7" x14ac:dyDescent="0.2">
      <c r="A131" s="130"/>
      <c r="B131" s="114"/>
      <c r="C131" s="78" t="s">
        <v>200</v>
      </c>
      <c r="D131" s="99" t="s">
        <v>299</v>
      </c>
      <c r="E131" s="111">
        <v>50000</v>
      </c>
      <c r="F131" s="115"/>
      <c r="G131" s="67"/>
    </row>
    <row r="132" spans="1:7" ht="72" customHeight="1" x14ac:dyDescent="0.2">
      <c r="A132" s="132" t="s">
        <v>300</v>
      </c>
      <c r="B132" s="110" t="s">
        <v>301</v>
      </c>
      <c r="C132" s="78" t="s">
        <v>95</v>
      </c>
      <c r="D132" s="99" t="s">
        <v>302</v>
      </c>
      <c r="E132" s="80">
        <v>300000</v>
      </c>
      <c r="F132" s="112">
        <f>SUM(E132:E134)</f>
        <v>1000000</v>
      </c>
      <c r="G132" s="70" t="s">
        <v>303</v>
      </c>
    </row>
    <row r="133" spans="1:7" ht="71.25" customHeight="1" x14ac:dyDescent="0.2">
      <c r="A133" s="133"/>
      <c r="B133" s="117"/>
      <c r="C133" s="78" t="s">
        <v>168</v>
      </c>
      <c r="D133" s="99" t="s">
        <v>304</v>
      </c>
      <c r="E133" s="111">
        <v>100000</v>
      </c>
      <c r="F133" s="118"/>
      <c r="G133" s="71"/>
    </row>
    <row r="134" spans="1:7" ht="79.5" customHeight="1" x14ac:dyDescent="0.2">
      <c r="A134" s="134"/>
      <c r="B134" s="114"/>
      <c r="C134" s="77" t="s">
        <v>141</v>
      </c>
      <c r="D134" s="99" t="s">
        <v>305</v>
      </c>
      <c r="E134" s="135">
        <v>600000</v>
      </c>
      <c r="F134" s="115"/>
      <c r="G134" s="71"/>
    </row>
    <row r="135" spans="1:7" ht="38.25" customHeight="1" x14ac:dyDescent="0.2">
      <c r="A135" s="128" t="s">
        <v>306</v>
      </c>
      <c r="B135" s="110" t="s">
        <v>307</v>
      </c>
      <c r="C135" s="78" t="s">
        <v>149</v>
      </c>
      <c r="D135" s="99" t="s">
        <v>308</v>
      </c>
      <c r="E135" s="80">
        <v>300000</v>
      </c>
      <c r="F135" s="112">
        <f>SUM(E135:E138)</f>
        <v>2300000</v>
      </c>
      <c r="G135" s="67"/>
    </row>
    <row r="136" spans="1:7" ht="124.5" customHeight="1" x14ac:dyDescent="0.2">
      <c r="A136" s="129"/>
      <c r="B136" s="117"/>
      <c r="C136" s="78" t="s">
        <v>141</v>
      </c>
      <c r="D136" s="99" t="s">
        <v>597</v>
      </c>
      <c r="E136" s="111">
        <v>500000</v>
      </c>
      <c r="F136" s="118"/>
      <c r="G136" s="67"/>
    </row>
    <row r="137" spans="1:7" ht="38.25" x14ac:dyDescent="0.2">
      <c r="A137" s="129"/>
      <c r="B137" s="117"/>
      <c r="C137" s="78" t="s">
        <v>181</v>
      </c>
      <c r="D137" s="99" t="s">
        <v>309</v>
      </c>
      <c r="E137" s="80">
        <v>1450000</v>
      </c>
      <c r="F137" s="118"/>
      <c r="G137" s="67"/>
    </row>
    <row r="138" spans="1:7" ht="22.5" customHeight="1" x14ac:dyDescent="0.2">
      <c r="A138" s="130"/>
      <c r="B138" s="114"/>
      <c r="C138" s="78" t="s">
        <v>200</v>
      </c>
      <c r="D138" s="99" t="s">
        <v>310</v>
      </c>
      <c r="E138" s="111">
        <v>50000</v>
      </c>
      <c r="F138" s="115"/>
      <c r="G138" s="67"/>
    </row>
    <row r="139" spans="1:7" ht="45" customHeight="1" x14ac:dyDescent="0.2">
      <c r="A139" s="128" t="s">
        <v>311</v>
      </c>
      <c r="B139" s="110" t="s">
        <v>312</v>
      </c>
      <c r="C139" s="78" t="s">
        <v>149</v>
      </c>
      <c r="D139" s="99" t="s">
        <v>313</v>
      </c>
      <c r="E139" s="80">
        <v>150000</v>
      </c>
      <c r="F139" s="112">
        <f>SUM(E139:E141)</f>
        <v>1500000</v>
      </c>
      <c r="G139" s="67"/>
    </row>
    <row r="140" spans="1:7" ht="54" customHeight="1" x14ac:dyDescent="0.2">
      <c r="A140" s="129"/>
      <c r="B140" s="117"/>
      <c r="C140" s="78" t="s">
        <v>141</v>
      </c>
      <c r="D140" s="99" t="s">
        <v>598</v>
      </c>
      <c r="E140" s="80">
        <v>350000</v>
      </c>
      <c r="F140" s="118"/>
      <c r="G140" s="67"/>
    </row>
    <row r="141" spans="1:7" ht="61.5" customHeight="1" x14ac:dyDescent="0.2">
      <c r="A141" s="130"/>
      <c r="B141" s="114"/>
      <c r="C141" s="78" t="s">
        <v>181</v>
      </c>
      <c r="D141" s="99" t="s">
        <v>314</v>
      </c>
      <c r="E141" s="111">
        <v>1000000</v>
      </c>
      <c r="F141" s="115"/>
      <c r="G141" s="67"/>
    </row>
    <row r="142" spans="1:7" ht="53.25" customHeight="1" x14ac:dyDescent="0.2">
      <c r="A142" s="128" t="s">
        <v>315</v>
      </c>
      <c r="B142" s="110" t="s">
        <v>316</v>
      </c>
      <c r="C142" s="78" t="s">
        <v>141</v>
      </c>
      <c r="D142" s="99" t="s">
        <v>599</v>
      </c>
      <c r="E142" s="80">
        <v>275000</v>
      </c>
      <c r="F142" s="112">
        <f>SUM(E142:E143)</f>
        <v>300000</v>
      </c>
      <c r="G142" s="67"/>
    </row>
    <row r="143" spans="1:7" ht="45" customHeight="1" x14ac:dyDescent="0.2">
      <c r="A143" s="130"/>
      <c r="B143" s="114"/>
      <c r="C143" s="78" t="s">
        <v>181</v>
      </c>
      <c r="D143" s="99" t="s">
        <v>317</v>
      </c>
      <c r="E143" s="111">
        <v>25000</v>
      </c>
      <c r="F143" s="115"/>
      <c r="G143" s="67"/>
    </row>
    <row r="144" spans="1:7" ht="38.25" x14ac:dyDescent="0.2">
      <c r="A144" s="136" t="s">
        <v>318</v>
      </c>
      <c r="B144" s="110" t="s">
        <v>319</v>
      </c>
      <c r="C144" s="78" t="s">
        <v>141</v>
      </c>
      <c r="D144" s="99" t="s">
        <v>320</v>
      </c>
      <c r="E144" s="80">
        <v>250000</v>
      </c>
      <c r="F144" s="112">
        <f>SUM(E144:E145)</f>
        <v>300000</v>
      </c>
      <c r="G144" s="32" t="s">
        <v>286</v>
      </c>
    </row>
    <row r="145" spans="1:7" ht="61.5" customHeight="1" x14ac:dyDescent="0.2">
      <c r="A145" s="131"/>
      <c r="B145" s="114"/>
      <c r="C145" s="137" t="s">
        <v>95</v>
      </c>
      <c r="D145" s="138" t="s">
        <v>321</v>
      </c>
      <c r="E145" s="111">
        <v>50000</v>
      </c>
      <c r="F145" s="115"/>
      <c r="G145" s="32"/>
    </row>
    <row r="146" spans="1:7" ht="117" customHeight="1" x14ac:dyDescent="0.2">
      <c r="A146" s="128" t="s">
        <v>324</v>
      </c>
      <c r="B146" s="110" t="s">
        <v>325</v>
      </c>
      <c r="C146" s="78" t="s">
        <v>95</v>
      </c>
      <c r="D146" s="99" t="s">
        <v>326</v>
      </c>
      <c r="E146" s="80">
        <v>215000</v>
      </c>
      <c r="F146" s="112">
        <f>SUM(E146:E147)</f>
        <v>340000</v>
      </c>
      <c r="G146" s="67"/>
    </row>
    <row r="147" spans="1:7" ht="93.75" customHeight="1" x14ac:dyDescent="0.2">
      <c r="A147" s="130"/>
      <c r="B147" s="114"/>
      <c r="C147" s="78" t="s">
        <v>141</v>
      </c>
      <c r="D147" s="99" t="s">
        <v>327</v>
      </c>
      <c r="E147" s="80">
        <v>125000</v>
      </c>
      <c r="F147" s="115"/>
      <c r="G147" s="67"/>
    </row>
    <row r="148" spans="1:7" ht="13.5" thickBot="1" x14ac:dyDescent="0.25">
      <c r="A148" s="82"/>
      <c r="B148" s="83"/>
      <c r="C148" s="84"/>
      <c r="D148" s="85"/>
      <c r="E148" s="86"/>
      <c r="F148" s="95"/>
      <c r="G148" s="24"/>
    </row>
    <row r="149" spans="1:7" ht="13.5" thickBot="1" x14ac:dyDescent="0.25">
      <c r="A149" s="271">
        <v>5</v>
      </c>
      <c r="B149" s="272" t="s">
        <v>328</v>
      </c>
      <c r="C149" s="273"/>
      <c r="D149" s="274"/>
      <c r="E149" s="275"/>
      <c r="F149" s="276">
        <f>+F151+F154</f>
        <v>35063221</v>
      </c>
      <c r="G149" s="36"/>
    </row>
    <row r="150" spans="1:7" ht="13.5" thickBot="1" x14ac:dyDescent="0.25">
      <c r="A150" s="102"/>
      <c r="B150" s="103"/>
      <c r="C150" s="103"/>
      <c r="D150" s="105"/>
      <c r="E150" s="106"/>
      <c r="F150" s="95"/>
      <c r="G150" s="24"/>
    </row>
    <row r="151" spans="1:7" ht="13.5" thickBot="1" x14ac:dyDescent="0.25">
      <c r="A151" s="222" t="s">
        <v>329</v>
      </c>
      <c r="B151" s="223" t="s">
        <v>330</v>
      </c>
      <c r="C151" s="223"/>
      <c r="D151" s="225"/>
      <c r="E151" s="235"/>
      <c r="F151" s="236">
        <f>+F152</f>
        <v>5000000</v>
      </c>
      <c r="G151" s="231"/>
    </row>
    <row r="152" spans="1:7" ht="111.75" customHeight="1" x14ac:dyDescent="0.2">
      <c r="A152" s="102" t="s">
        <v>331</v>
      </c>
      <c r="B152" s="103" t="s">
        <v>332</v>
      </c>
      <c r="C152" s="232" t="s">
        <v>95</v>
      </c>
      <c r="D152" s="233" t="s">
        <v>333</v>
      </c>
      <c r="E152" s="234">
        <v>5000000</v>
      </c>
      <c r="F152" s="107">
        <f>+E152</f>
        <v>5000000</v>
      </c>
      <c r="G152" s="20"/>
    </row>
    <row r="153" spans="1:7" ht="13.5" thickBot="1" x14ac:dyDescent="0.25">
      <c r="A153" s="82"/>
      <c r="B153" s="83"/>
      <c r="C153" s="84"/>
      <c r="D153" s="85"/>
      <c r="E153" s="86"/>
      <c r="F153" s="95"/>
      <c r="G153" s="24"/>
    </row>
    <row r="154" spans="1:7" ht="13.5" thickBot="1" x14ac:dyDescent="0.25">
      <c r="A154" s="222" t="s">
        <v>334</v>
      </c>
      <c r="B154" s="223" t="s">
        <v>335</v>
      </c>
      <c r="C154" s="224"/>
      <c r="D154" s="225"/>
      <c r="E154" s="226"/>
      <c r="F154" s="227">
        <f>+F155</f>
        <v>30063221</v>
      </c>
      <c r="G154" s="228"/>
    </row>
    <row r="155" spans="1:7" ht="174.75" customHeight="1" x14ac:dyDescent="0.2">
      <c r="A155" s="102" t="s">
        <v>336</v>
      </c>
      <c r="B155" s="103" t="s">
        <v>337</v>
      </c>
      <c r="C155" s="89" t="s">
        <v>156</v>
      </c>
      <c r="D155" s="91" t="str">
        <f>CONCATENATE([1]DTI!C202)</f>
        <v xml:space="preserve">Renovación de uso por un año de software de automatizacion respaldos, aseguramiento ede información y maquinas virtuales 6,017,800+!VA
¢6.800.000
Renovación de uso por un año de software antivirus para 175 equipos protegidos  1,504,425+IVA
¢1.700.000
Renovación de uso por un año de software de Adobe (Creative,Acrobat), certificados SSL y Office 365 iMac 2,700,000+IVA
¢3.050.000
Pago extensión garantias equipos cento datos período 2021-2022 16,814,159+IVA
¢19.000.000
</v>
      </c>
      <c r="E155" s="269">
        <v>30063221</v>
      </c>
      <c r="F155" s="230">
        <v>30063221</v>
      </c>
      <c r="G155" s="24"/>
    </row>
    <row r="156" spans="1:7" ht="13.5" thickBot="1" x14ac:dyDescent="0.25">
      <c r="A156" s="82"/>
      <c r="B156" s="83"/>
      <c r="C156" s="84"/>
      <c r="D156" s="85"/>
      <c r="E156" s="86"/>
      <c r="F156" s="95"/>
      <c r="G156" s="24"/>
    </row>
    <row r="157" spans="1:7" ht="13.5" thickBot="1" x14ac:dyDescent="0.25">
      <c r="A157" s="271">
        <v>6</v>
      </c>
      <c r="B157" s="272" t="s">
        <v>35</v>
      </c>
      <c r="C157" s="273"/>
      <c r="D157" s="274"/>
      <c r="E157" s="275"/>
      <c r="F157" s="276">
        <f>+F159+F162+F165</f>
        <v>43128129</v>
      </c>
      <c r="G157" s="21"/>
    </row>
    <row r="158" spans="1:7" ht="13.5" thickBot="1" x14ac:dyDescent="0.25">
      <c r="A158" s="82"/>
      <c r="B158" s="83"/>
      <c r="C158" s="83"/>
      <c r="D158" s="85"/>
      <c r="E158" s="262"/>
      <c r="F158" s="95"/>
      <c r="G158" s="24"/>
    </row>
    <row r="159" spans="1:7" ht="26.25" thickBot="1" x14ac:dyDescent="0.25">
      <c r="A159" s="222" t="s">
        <v>338</v>
      </c>
      <c r="B159" s="223" t="s">
        <v>339</v>
      </c>
      <c r="C159" s="224"/>
      <c r="D159" s="225"/>
      <c r="E159" s="226"/>
      <c r="F159" s="227">
        <f>+F160</f>
        <v>26778129</v>
      </c>
      <c r="G159" s="228"/>
    </row>
    <row r="160" spans="1:7" ht="62.25" customHeight="1" x14ac:dyDescent="0.2">
      <c r="A160" s="96" t="s">
        <v>340</v>
      </c>
      <c r="B160" s="89" t="s">
        <v>341</v>
      </c>
      <c r="C160" s="90" t="s">
        <v>82</v>
      </c>
      <c r="D160" s="139" t="s">
        <v>342</v>
      </c>
      <c r="E160" s="92">
        <v>26778129</v>
      </c>
      <c r="F160" s="97">
        <f>+E160</f>
        <v>26778129</v>
      </c>
      <c r="G160" s="30"/>
    </row>
    <row r="161" spans="1:7" ht="13.5" thickBot="1" x14ac:dyDescent="0.25">
      <c r="A161" s="102"/>
      <c r="B161" s="103"/>
      <c r="C161" s="104"/>
      <c r="D161" s="105"/>
      <c r="E161" s="86"/>
      <c r="F161" s="230"/>
      <c r="G161" s="30"/>
    </row>
    <row r="162" spans="1:7" ht="26.25" thickBot="1" x14ac:dyDescent="0.25">
      <c r="A162" s="222">
        <v>6.02</v>
      </c>
      <c r="B162" s="223" t="s">
        <v>343</v>
      </c>
      <c r="C162" s="224"/>
      <c r="D162" s="225"/>
      <c r="E162" s="226"/>
      <c r="F162" s="227">
        <f>+F163</f>
        <v>350000</v>
      </c>
      <c r="G162" s="228"/>
    </row>
    <row r="163" spans="1:7" ht="25.5" x14ac:dyDescent="0.2">
      <c r="A163" s="96" t="s">
        <v>344</v>
      </c>
      <c r="B163" s="89" t="s">
        <v>345</v>
      </c>
      <c r="C163" s="90" t="s">
        <v>95</v>
      </c>
      <c r="D163" s="91" t="s">
        <v>346</v>
      </c>
      <c r="E163" s="92">
        <v>350000</v>
      </c>
      <c r="F163" s="97">
        <f>+E163</f>
        <v>350000</v>
      </c>
      <c r="G163" s="30"/>
    </row>
    <row r="164" spans="1:7" ht="13.5" thickBot="1" x14ac:dyDescent="0.25">
      <c r="A164" s="102"/>
      <c r="B164" s="103"/>
      <c r="C164" s="104"/>
      <c r="D164" s="105"/>
      <c r="E164" s="86"/>
      <c r="F164" s="230"/>
      <c r="G164" s="30"/>
    </row>
    <row r="165" spans="1:7" ht="13.5" thickBot="1" x14ac:dyDescent="0.25">
      <c r="A165" s="222">
        <v>6.03</v>
      </c>
      <c r="B165" s="223" t="s">
        <v>347</v>
      </c>
      <c r="C165" s="224"/>
      <c r="D165" s="225"/>
      <c r="E165" s="226"/>
      <c r="F165" s="227">
        <f>+F166+F167</f>
        <v>16000000</v>
      </c>
      <c r="G165" s="228"/>
    </row>
    <row r="166" spans="1:7" ht="26.25" customHeight="1" x14ac:dyDescent="0.2">
      <c r="A166" s="263" t="s">
        <v>348</v>
      </c>
      <c r="B166" s="264" t="s">
        <v>349</v>
      </c>
      <c r="C166" s="90" t="s">
        <v>82</v>
      </c>
      <c r="D166" s="91" t="s">
        <v>350</v>
      </c>
      <c r="E166" s="92">
        <v>11000000</v>
      </c>
      <c r="F166" s="97">
        <v>11000000</v>
      </c>
      <c r="G166" s="30"/>
    </row>
    <row r="167" spans="1:7" ht="42.75" customHeight="1" x14ac:dyDescent="0.2">
      <c r="A167" s="140" t="s">
        <v>351</v>
      </c>
      <c r="B167" s="141" t="s">
        <v>352</v>
      </c>
      <c r="C167" s="90" t="s">
        <v>82</v>
      </c>
      <c r="D167" s="91" t="s">
        <v>353</v>
      </c>
      <c r="E167" s="80">
        <v>5000000</v>
      </c>
      <c r="F167" s="97">
        <v>5000000</v>
      </c>
      <c r="G167" s="30"/>
    </row>
    <row r="168" spans="1:7" ht="13.5" thickBot="1" x14ac:dyDescent="0.25">
      <c r="A168" s="142"/>
      <c r="B168" s="143"/>
      <c r="C168" s="144"/>
      <c r="D168" s="145"/>
      <c r="E168" s="146"/>
      <c r="F168" s="147"/>
      <c r="G168" s="37"/>
    </row>
    <row r="169" spans="1:7" ht="111" customHeight="1" x14ac:dyDescent="0.2"/>
  </sheetData>
  <mergeCells count="85">
    <mergeCell ref="A139:A141"/>
    <mergeCell ref="B139:B141"/>
    <mergeCell ref="F139:F141"/>
    <mergeCell ref="G139:G141"/>
    <mergeCell ref="A142:A143"/>
    <mergeCell ref="B142:B143"/>
    <mergeCell ref="F142:F143"/>
    <mergeCell ref="G142:G143"/>
    <mergeCell ref="G146:G147"/>
    <mergeCell ref="A144:A145"/>
    <mergeCell ref="B144:B145"/>
    <mergeCell ref="F144:F145"/>
    <mergeCell ref="A146:A147"/>
    <mergeCell ref="B146:B147"/>
    <mergeCell ref="F146:F147"/>
    <mergeCell ref="A135:A138"/>
    <mergeCell ref="B135:B138"/>
    <mergeCell ref="F135:F138"/>
    <mergeCell ref="G135:G138"/>
    <mergeCell ref="A120:A123"/>
    <mergeCell ref="B120:B123"/>
    <mergeCell ref="F120:F123"/>
    <mergeCell ref="G120:G123"/>
    <mergeCell ref="A126:A131"/>
    <mergeCell ref="B126:B131"/>
    <mergeCell ref="F126:F131"/>
    <mergeCell ref="G126:G131"/>
    <mergeCell ref="B132:B134"/>
    <mergeCell ref="F132:F134"/>
    <mergeCell ref="G132:G134"/>
    <mergeCell ref="G102:G103"/>
    <mergeCell ref="G106:G114"/>
    <mergeCell ref="B108:B109"/>
    <mergeCell ref="F108:F109"/>
    <mergeCell ref="B110:B111"/>
    <mergeCell ref="B113:B114"/>
    <mergeCell ref="F113:F114"/>
    <mergeCell ref="F110:F111"/>
    <mergeCell ref="A118:A119"/>
    <mergeCell ref="B118:B119"/>
    <mergeCell ref="F118:F119"/>
    <mergeCell ref="A102:A103"/>
    <mergeCell ref="B102:B103"/>
    <mergeCell ref="F102:F103"/>
    <mergeCell ref="A108:A109"/>
    <mergeCell ref="A110:A111"/>
    <mergeCell ref="A113:A114"/>
    <mergeCell ref="A93:A96"/>
    <mergeCell ref="B93:B96"/>
    <mergeCell ref="F93:F96"/>
    <mergeCell ref="G93:G96"/>
    <mergeCell ref="A97:A101"/>
    <mergeCell ref="B97:B101"/>
    <mergeCell ref="F97:F101"/>
    <mergeCell ref="G97:G101"/>
    <mergeCell ref="F77:F82"/>
    <mergeCell ref="F83:F84"/>
    <mergeCell ref="G64:G67"/>
    <mergeCell ref="F72:F73"/>
    <mergeCell ref="A64:A67"/>
    <mergeCell ref="B64:B67"/>
    <mergeCell ref="F64:F67"/>
    <mergeCell ref="G5:G8"/>
    <mergeCell ref="A45:A47"/>
    <mergeCell ref="B45:B47"/>
    <mergeCell ref="F45:F47"/>
    <mergeCell ref="G45:G47"/>
    <mergeCell ref="A1:F1"/>
    <mergeCell ref="A2:F2"/>
    <mergeCell ref="A3:F3"/>
    <mergeCell ref="A4:F4"/>
    <mergeCell ref="A5:A8"/>
    <mergeCell ref="B5:B8"/>
    <mergeCell ref="C5:D7"/>
    <mergeCell ref="E5:E8"/>
    <mergeCell ref="F5:F8"/>
    <mergeCell ref="F57:F58"/>
    <mergeCell ref="G43:G44"/>
    <mergeCell ref="F43:F44"/>
    <mergeCell ref="B43:B44"/>
    <mergeCell ref="A43:A44"/>
    <mergeCell ref="A52:A53"/>
    <mergeCell ref="B52:B53"/>
    <mergeCell ref="F52:F53"/>
    <mergeCell ref="G52:G53"/>
  </mergeCells>
  <pageMargins left="0.39370078740157483" right="0.39370078740157483" top="0.39370078740157483" bottom="0.3937007874015748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Ingresos </vt:lpstr>
      <vt:lpstr>Gastos </vt:lpstr>
      <vt:lpstr>Justificaciones</vt:lpstr>
      <vt:lpstr>'Ingresos '!Área_de_impresión</vt:lpstr>
      <vt:lpstr>Justificaciones!Área_de_impresión</vt:lpstr>
      <vt:lpstr>'Ingresos '!Títulos_a_imprimir</vt:lpstr>
    </vt:vector>
  </TitlesOfParts>
  <Company>Archivo Nacional de Costa 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Xinia Calderón Sánchez</dc:creator>
  <cp:lastModifiedBy>Maricela Cordero Vega</cp:lastModifiedBy>
  <cp:lastPrinted>2020-05-13T01:09:17Z</cp:lastPrinted>
  <dcterms:created xsi:type="dcterms:W3CDTF">2010-04-20T16:16:47Z</dcterms:created>
  <dcterms:modified xsi:type="dcterms:W3CDTF">2021-03-17T16:23:29Z</dcterms:modified>
</cp:coreProperties>
</file>