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cvega\Desktop\Maricela\Año 2017 Oct 2016 a Set 2017\Página Web 2017\Al 30 setiembre 2017\"/>
    </mc:Choice>
  </mc:AlternateContent>
  <bookViews>
    <workbookView xWindow="360" yWindow="330" windowWidth="18555" windowHeight="7425"/>
  </bookViews>
  <sheets>
    <sheet name="Presupuesto global" sheetId="4" r:id="rId1"/>
    <sheet name="Gastos Ing. propios" sheetId="7" r:id="rId2"/>
    <sheet name="Gastos Transferencia" sheetId="6" r:id="rId3"/>
    <sheet name="Ingresos" sheetId="8" r:id="rId4"/>
    <sheet name="Transferencia Gobierno" sheetId="9" r:id="rId5"/>
    <sheet name="Ingresos Propios" sheetId="10" r:id="rId6"/>
  </sheets>
  <externalReferences>
    <externalReference r:id="rId7"/>
    <externalReference r:id="rId8"/>
    <externalReference r:id="rId9"/>
  </externalReferences>
  <definedNames>
    <definedName name="_ftnref1_1">[1]POL_!#REF!</definedName>
    <definedName name="_ftnref2_1">[1]POL_!#REF!</definedName>
    <definedName name="_xlnm.Print_Area" localSheetId="1">'Gastos Ing. propios'!$A$1:$F$257</definedName>
    <definedName name="_xlnm.Print_Area" localSheetId="2">'Gastos Transferencia'!$A$1:$F$257</definedName>
    <definedName name="_xlnm.Print_Area" localSheetId="0">'Presupuesto global'!$A$1:$F$257</definedName>
    <definedName name="Excel_BuiltIn_Print_Area_10">[1]PEP1!#REF!</definedName>
    <definedName name="Excel_BuiltIn_Print_Area_13">[1]PEP2!#REF!</definedName>
    <definedName name="Excel_BuiltIn_Print_Area_5_1">#REF!</definedName>
    <definedName name="Excel_BuiltIn_Print_Area_8_1">#REF!</definedName>
    <definedName name="Excel_BuiltIn_Print_Area_9_1" localSheetId="1">#REF!</definedName>
    <definedName name="Excel_BuiltIn_Print_Area_9_1" localSheetId="2">#REF!</definedName>
    <definedName name="Excel_BuiltIn_Print_Area_9_1">#REF!</definedName>
    <definedName name="Excel_BuiltIn_Print_Titles_4_1" localSheetId="1">#REF!,#REF!</definedName>
    <definedName name="Excel_BuiltIn_Print_Titles_4_1" localSheetId="2">#REF!,#REF!</definedName>
    <definedName name="Excel_BuiltIn_Print_Titles_4_1">#REF!,#REF!</definedName>
    <definedName name="_xlnm.Print_Titles" localSheetId="1">'Gastos Ing. propios'!$1:$8</definedName>
    <definedName name="_xlnm.Print_Titles" localSheetId="2">'Gastos Transferencia'!$1:$8</definedName>
    <definedName name="_xlnm.Print_Titles" localSheetId="0">'Presupuesto global'!$1:$8</definedName>
  </definedNames>
  <calcPr calcId="152511"/>
</workbook>
</file>

<file path=xl/calcChain.xml><?xml version="1.0" encoding="utf-8"?>
<calcChain xmlns="http://schemas.openxmlformats.org/spreadsheetml/2006/main">
  <c r="F134" i="10" l="1"/>
  <c r="F133" i="10" s="1"/>
  <c r="F131" i="10"/>
  <c r="F130" i="10"/>
  <c r="F128" i="10"/>
  <c r="F127" i="10" s="1"/>
  <c r="F125" i="10" s="1"/>
  <c r="F122" i="10"/>
  <c r="F101" i="10" s="1"/>
  <c r="F99" i="10" s="1"/>
  <c r="F121" i="10"/>
  <c r="F113" i="10"/>
  <c r="F106" i="10"/>
  <c r="F102" i="10"/>
  <c r="F97" i="10"/>
  <c r="F96" i="10"/>
  <c r="F93" i="10"/>
  <c r="F90" i="10"/>
  <c r="F89" i="10" s="1"/>
  <c r="F87" i="10"/>
  <c r="F86" i="10"/>
  <c r="F84" i="10"/>
  <c r="F83" i="10"/>
  <c r="F81" i="10"/>
  <c r="F79" i="10" s="1"/>
  <c r="F80" i="10"/>
  <c r="F75" i="10"/>
  <c r="F74" i="10"/>
  <c r="F72" i="10"/>
  <c r="F60" i="10"/>
  <c r="F55" i="10"/>
  <c r="F54" i="10"/>
  <c r="F53" i="10"/>
  <c r="F51" i="10"/>
  <c r="F50" i="10"/>
  <c r="F48" i="10"/>
  <c r="F47" i="10" s="1"/>
  <c r="F45" i="10"/>
  <c r="F42" i="10"/>
  <c r="F41" i="10" s="1"/>
  <c r="F39" i="10"/>
  <c r="F38" i="10"/>
  <c r="F36" i="10"/>
  <c r="F35" i="10"/>
  <c r="F34" i="10" s="1"/>
  <c r="F31" i="10"/>
  <c r="F30" i="10"/>
  <c r="F29" i="10"/>
  <c r="F28" i="10" s="1"/>
  <c r="F25" i="10"/>
  <c r="F24" i="10"/>
  <c r="F23" i="10"/>
  <c r="F21" i="10"/>
  <c r="F20" i="10"/>
  <c r="F19" i="10"/>
  <c r="F15" i="10"/>
  <c r="F14" i="10"/>
  <c r="F12" i="10" s="1"/>
  <c r="E168" i="9"/>
  <c r="E167" i="9"/>
  <c r="E166" i="9"/>
  <c r="E165" i="9"/>
  <c r="E163" i="9"/>
  <c r="F163" i="9" s="1"/>
  <c r="F159" i="9"/>
  <c r="E158" i="9"/>
  <c r="E157" i="9"/>
  <c r="E156" i="9"/>
  <c r="E155" i="9"/>
  <c r="E154" i="9"/>
  <c r="E153" i="9"/>
  <c r="E152" i="9"/>
  <c r="E151" i="9"/>
  <c r="E9" i="9" s="1"/>
  <c r="F105" i="9"/>
  <c r="F104" i="9"/>
  <c r="F70" i="9"/>
  <c r="F69" i="9"/>
  <c r="F68" i="9"/>
  <c r="F45" i="9"/>
  <c r="F43" i="9" s="1"/>
  <c r="F38" i="9" s="1"/>
  <c r="F44" i="9"/>
  <c r="F40" i="9"/>
  <c r="F36" i="9"/>
  <c r="F35" i="9"/>
  <c r="F34" i="9"/>
  <c r="F33" i="9"/>
  <c r="F32" i="9" s="1"/>
  <c r="F30" i="9"/>
  <c r="F29" i="9"/>
  <c r="F28" i="9"/>
  <c r="F26" i="9"/>
  <c r="F25" i="9"/>
  <c r="F24" i="9"/>
  <c r="F23" i="9"/>
  <c r="F22" i="9"/>
  <c r="F21" i="9" s="1"/>
  <c r="F12" i="9" s="1"/>
  <c r="F19" i="9"/>
  <c r="F18" i="9"/>
  <c r="F15" i="9"/>
  <c r="F14" i="9"/>
  <c r="P51" i="8"/>
  <c r="P50" i="8"/>
  <c r="P28" i="8"/>
  <c r="P26" i="8"/>
  <c r="P25" i="8"/>
  <c r="P27" i="8" s="1"/>
  <c r="P29" i="8" s="1"/>
  <c r="A2" i="8"/>
  <c r="F77" i="10" l="1"/>
  <c r="F17" i="10"/>
  <c r="F9" i="10" s="1"/>
  <c r="F151" i="9"/>
  <c r="F150" i="9" s="1"/>
  <c r="F102" i="9" s="1"/>
  <c r="F9" i="9" s="1"/>
  <c r="C5" i="6"/>
  <c r="C5" i="4"/>
</calcChain>
</file>

<file path=xl/comments1.xml><?xml version="1.0" encoding="utf-8"?>
<comments xmlns="http://schemas.openxmlformats.org/spreadsheetml/2006/main">
  <authors>
    <author>Kattia Monge Morales</author>
    <author>malvarez</author>
  </authors>
  <commentList>
    <comment ref="K45" authorId="0" shapeId="0">
      <text>
        <r>
          <rPr>
            <b/>
            <sz val="8"/>
            <color indexed="81"/>
            <rFont val="Tahoma"/>
            <family val="2"/>
          </rPr>
          <t>Kattia Monge Morales:</t>
        </r>
        <r>
          <rPr>
            <sz val="8"/>
            <color indexed="81"/>
            <rFont val="Tahoma"/>
            <family val="2"/>
          </rPr>
          <t xml:space="preserve">
incluye la partida de bienes duraderos de MAPI escenario full 2009
</t>
        </r>
      </text>
    </comment>
    <comment ref="M56" authorId="1" shapeId="0">
      <text>
        <r>
          <rPr>
            <b/>
            <sz val="8"/>
            <color indexed="81"/>
            <rFont val="Tahoma"/>
            <family val="2"/>
          </rPr>
          <t>Prueba Cuadro Dany</t>
        </r>
      </text>
    </comment>
  </commentList>
</comments>
</file>

<file path=xl/sharedStrings.xml><?xml version="1.0" encoding="utf-8"?>
<sst xmlns="http://schemas.openxmlformats.org/spreadsheetml/2006/main" count="2182" uniqueCount="703">
  <si>
    <t>COD.</t>
  </si>
  <si>
    <t>DESCRIPCION DE PARTIDAS
Y SUBPARTIDAS</t>
  </si>
  <si>
    <t>Ingresos Propios</t>
  </si>
  <si>
    <t>TOTAL
PRESUPUESTO</t>
  </si>
  <si>
    <t>PROGRAMA</t>
  </si>
  <si>
    <t>No.1</t>
  </si>
  <si>
    <t>No.2</t>
  </si>
  <si>
    <t>No.3</t>
  </si>
  <si>
    <t>TOTAL GENERAL</t>
  </si>
  <si>
    <t>REMUNERACIONES</t>
  </si>
  <si>
    <t xml:space="preserve">0.01   </t>
  </si>
  <si>
    <t>REMUNERACIONES BÁSICAS</t>
  </si>
  <si>
    <t xml:space="preserve">0.01.01 </t>
  </si>
  <si>
    <t>Sueldos para cargos fijos</t>
  </si>
  <si>
    <t xml:space="preserve">0.01.02 </t>
  </si>
  <si>
    <t>Jornales</t>
  </si>
  <si>
    <t xml:space="preserve">0.01.03 </t>
  </si>
  <si>
    <t>Servicios especiales</t>
  </si>
  <si>
    <t>0.01.04</t>
  </si>
  <si>
    <t>Sueldos a base de comisión</t>
  </si>
  <si>
    <t xml:space="preserve">0.01.05 </t>
  </si>
  <si>
    <t>Suplencias</t>
  </si>
  <si>
    <t xml:space="preserve">0.02     </t>
  </si>
  <si>
    <t>REMUNERACIONES EVENTUALES</t>
  </si>
  <si>
    <t xml:space="preserve">0.02.01 </t>
  </si>
  <si>
    <t>Tiempo extraordinario</t>
  </si>
  <si>
    <t>0.02.02</t>
  </si>
  <si>
    <t>Recargo de funciones</t>
  </si>
  <si>
    <t xml:space="preserve">0.02.03 </t>
  </si>
  <si>
    <t>Disponibilidad laboral</t>
  </si>
  <si>
    <t>0.02.04</t>
  </si>
  <si>
    <t>Compensación de vacaciones</t>
  </si>
  <si>
    <t xml:space="preserve">0.02.05 </t>
  </si>
  <si>
    <t>Dietas</t>
  </si>
  <si>
    <t xml:space="preserve">0.03      </t>
  </si>
  <si>
    <t>INCENTIVOS SALARIALES</t>
  </si>
  <si>
    <t xml:space="preserve">0.03.01 </t>
  </si>
  <si>
    <t>Retribución por años servidos</t>
  </si>
  <si>
    <t xml:space="preserve">0.03.02 </t>
  </si>
  <si>
    <t>Restricción al ejercicio liberal de la profesión</t>
  </si>
  <si>
    <t>0.03.03</t>
  </si>
  <si>
    <t>Decimotercer mes</t>
  </si>
  <si>
    <t xml:space="preserve">0.03.04 </t>
  </si>
  <si>
    <t>Salario escolar</t>
  </si>
  <si>
    <t xml:space="preserve">0.03.99 </t>
  </si>
  <si>
    <t>Otros incentivos salariales</t>
  </si>
  <si>
    <t xml:space="preserve">0.04     </t>
  </si>
  <si>
    <t>CONTRIBUCIONES PATRONALES AL DESARROLLO Y LA SEGURIDAD SOCIAL</t>
  </si>
  <si>
    <t xml:space="preserve">0.04.01 </t>
  </si>
  <si>
    <t>Contribución Patronal al Seguro de Salud de la Caja Costarricense del Seguro Social.</t>
  </si>
  <si>
    <t xml:space="preserve">0.04.02 </t>
  </si>
  <si>
    <t>Contribución Patronal al Instituto Mixto de Ayuda Social</t>
  </si>
  <si>
    <t xml:space="preserve">0.04.03 </t>
  </si>
  <si>
    <t>Contribución Patronal al Instituto Nacional de Aprendizaje</t>
  </si>
  <si>
    <t xml:space="preserve">0.04.04 </t>
  </si>
  <si>
    <t>Contribución Patronal al Fondo de Desarrollo Social y Asignaciones Familiares.</t>
  </si>
  <si>
    <t>0.04.05</t>
  </si>
  <si>
    <t>Contribución Patronal al Banco Popular y de Desarrollo Comunal</t>
  </si>
  <si>
    <t xml:space="preserve">0.05     </t>
  </si>
  <si>
    <t>CONTRIBUCIONES PATRONALES A FONDOS DE PENSIONES Y OTROS FONDOS DE CAPITALIZACIÓN</t>
  </si>
  <si>
    <t xml:space="preserve">0.05.01 </t>
  </si>
  <si>
    <t>Contribución Patronal al Seguro de Pensiones de la Caja Costarricense del Seguro Social.</t>
  </si>
  <si>
    <t xml:space="preserve">0.05.02 </t>
  </si>
  <si>
    <t>Aporte Patronal al Régimen Obligatorio de Pensiones Complementarias.</t>
  </si>
  <si>
    <t xml:space="preserve">0.05.03 </t>
  </si>
  <si>
    <t>Aporte Patronal al Fondo de Capitalización Laboral</t>
  </si>
  <si>
    <t xml:space="preserve">0.05.04 </t>
  </si>
  <si>
    <t>Contribución Patronal a otros fondos administrados por entes públicos.</t>
  </si>
  <si>
    <t xml:space="preserve">0.05.05 </t>
  </si>
  <si>
    <t>Contribución Patronal a fondos administrados por entes privados</t>
  </si>
  <si>
    <t xml:space="preserve">0 .99 </t>
  </si>
  <si>
    <t>REMUNERACIONES DIVERSAS</t>
  </si>
  <si>
    <t xml:space="preserve">0. 99. 01 </t>
  </si>
  <si>
    <t>Gastos de representación personal</t>
  </si>
  <si>
    <t xml:space="preserve">0 .99. 99 </t>
  </si>
  <si>
    <t>Otras remuneraciones</t>
  </si>
  <si>
    <t xml:space="preserve"> SERVICIOS</t>
  </si>
  <si>
    <t xml:space="preserve">1.01      </t>
  </si>
  <si>
    <t>ALQUILERES</t>
  </si>
  <si>
    <t xml:space="preserve">1.01.01 </t>
  </si>
  <si>
    <t>Alquiler de edificios, locales y terrenos</t>
  </si>
  <si>
    <t>1.01.02</t>
  </si>
  <si>
    <t>Alquiler de maquinaria, equipo y mobiliario</t>
  </si>
  <si>
    <t xml:space="preserve">1.01.03 </t>
  </si>
  <si>
    <t>Alquiler de equipo de cómputo</t>
  </si>
  <si>
    <t xml:space="preserve">1.01.04 </t>
  </si>
  <si>
    <t>Alquiler y derechos para telecomunicaciones</t>
  </si>
  <si>
    <t xml:space="preserve">1.01.99 </t>
  </si>
  <si>
    <t>Otros alquileres</t>
  </si>
  <si>
    <t xml:space="preserve">1.02      </t>
  </si>
  <si>
    <t>SERVICIOS BÁSICOS</t>
  </si>
  <si>
    <t xml:space="preserve">1.02.01 </t>
  </si>
  <si>
    <t>Servicio de agua y alcantarillado</t>
  </si>
  <si>
    <t xml:space="preserve">1.02.02 </t>
  </si>
  <si>
    <t>Servicio de energía eléctrica</t>
  </si>
  <si>
    <t xml:space="preserve">1.02.03 </t>
  </si>
  <si>
    <t>Servicio de correo</t>
  </si>
  <si>
    <t xml:space="preserve">1.02.04 </t>
  </si>
  <si>
    <t>Servicio de telecomunicaciones</t>
  </si>
  <si>
    <t xml:space="preserve">1.02.99 </t>
  </si>
  <si>
    <t>Otros servicios básicos</t>
  </si>
  <si>
    <t xml:space="preserve">1.03      </t>
  </si>
  <si>
    <t>SERVICIOS COMERCIALES Y FINANCIEROS</t>
  </si>
  <si>
    <t xml:space="preserve">1.03.01 </t>
  </si>
  <si>
    <t>Información</t>
  </si>
  <si>
    <t xml:space="preserve">1.03.02 </t>
  </si>
  <si>
    <t>Publicidad y propaganda</t>
  </si>
  <si>
    <t xml:space="preserve">1.03.03 </t>
  </si>
  <si>
    <t>Impresión, encuadernación y otros</t>
  </si>
  <si>
    <t xml:space="preserve">1.03.04 </t>
  </si>
  <si>
    <t>Transporte de bienes</t>
  </si>
  <si>
    <t xml:space="preserve">1.03.05 </t>
  </si>
  <si>
    <t>Servicios aduaneros</t>
  </si>
  <si>
    <t xml:space="preserve">1.03.06 </t>
  </si>
  <si>
    <t>Comisiones y gastos por servicios financieros y comerciales</t>
  </si>
  <si>
    <t xml:space="preserve">1.03.07 </t>
  </si>
  <si>
    <t>Servicios de transferencia electrónica de información</t>
  </si>
  <si>
    <t xml:space="preserve">1.04      </t>
  </si>
  <si>
    <t>SERVICIOS DE GESTIÓN Y APOYO</t>
  </si>
  <si>
    <t xml:space="preserve">1.04.01 </t>
  </si>
  <si>
    <t>Servicios médicos y de laboratorio</t>
  </si>
  <si>
    <t xml:space="preserve">1.04.02 </t>
  </si>
  <si>
    <t>Servicios jurídicos</t>
  </si>
  <si>
    <t xml:space="preserve">1.04.03 </t>
  </si>
  <si>
    <t>Servicios de ingeniería</t>
  </si>
  <si>
    <t xml:space="preserve">1.04.04 </t>
  </si>
  <si>
    <t>Servicios en ciencias económicas y sociales</t>
  </si>
  <si>
    <t xml:space="preserve">1.04.05 </t>
  </si>
  <si>
    <t>Servicios de desarrollo de sistemas informáticos</t>
  </si>
  <si>
    <t xml:space="preserve">1.04.06 </t>
  </si>
  <si>
    <t>Servicios generales</t>
  </si>
  <si>
    <t>1.04.99</t>
  </si>
  <si>
    <t>Otros servicios de gestión y apoyo</t>
  </si>
  <si>
    <t xml:space="preserve">1.05      </t>
  </si>
  <si>
    <t>GASTOS DE VIAJE Y DE TRANSPORTE</t>
  </si>
  <si>
    <t xml:space="preserve">1.05.01 </t>
  </si>
  <si>
    <t>Transporte dentro del país</t>
  </si>
  <si>
    <t xml:space="preserve">1.05.02 </t>
  </si>
  <si>
    <t>Viáticos dentro del país</t>
  </si>
  <si>
    <t xml:space="preserve">1.05.03 </t>
  </si>
  <si>
    <t>Transporte en el exterior</t>
  </si>
  <si>
    <t xml:space="preserve">1.05.04 </t>
  </si>
  <si>
    <t>Viáticos en el exterior</t>
  </si>
  <si>
    <t>1.06</t>
  </si>
  <si>
    <t>SEGUROS, REASEGUROS Y OTRAS OBLIGACIONES</t>
  </si>
  <si>
    <t xml:space="preserve">1.06.01 </t>
  </si>
  <si>
    <t>Seguros</t>
  </si>
  <si>
    <t xml:space="preserve">1.06.02 </t>
  </si>
  <si>
    <t>Reaseguros</t>
  </si>
  <si>
    <t xml:space="preserve">1.06.03 </t>
  </si>
  <si>
    <t>Obligaciones por contratos de seguros</t>
  </si>
  <si>
    <t xml:space="preserve">1.07      </t>
  </si>
  <si>
    <t>CAPACITACIÓN Y PROTOCOLO</t>
  </si>
  <si>
    <t xml:space="preserve">1.07.01 </t>
  </si>
  <si>
    <t>Actividades de capacitación</t>
  </si>
  <si>
    <t xml:space="preserve">1.07.02 </t>
  </si>
  <si>
    <t>Actividades protocolarias y sociales</t>
  </si>
  <si>
    <t xml:space="preserve">1.07.03 </t>
  </si>
  <si>
    <t>Gastos de representación institucional</t>
  </si>
  <si>
    <t xml:space="preserve">1.08      </t>
  </si>
  <si>
    <t>MANTENIMIENTO Y REPARACIÓN</t>
  </si>
  <si>
    <t xml:space="preserve">1.08.01 </t>
  </si>
  <si>
    <t>Mantenimiento de edificios y locales</t>
  </si>
  <si>
    <t xml:space="preserve">1.08.02 </t>
  </si>
  <si>
    <t>Mantenimiento de vías de comunicación</t>
  </si>
  <si>
    <t xml:space="preserve">1.08.03 </t>
  </si>
  <si>
    <t>Mantenimiento de instalaciones y otras obras</t>
  </si>
  <si>
    <t xml:space="preserve">1.08.04 </t>
  </si>
  <si>
    <t>Mantenimiento y reparación de maquinaria y equipo de producción</t>
  </si>
  <si>
    <t xml:space="preserve">1.08.05 </t>
  </si>
  <si>
    <t>Mantenimiento y reparación de equipo de transporte</t>
  </si>
  <si>
    <t xml:space="preserve">1.08.06 </t>
  </si>
  <si>
    <t>Mantenimiento y reparación de equipo de comunicación</t>
  </si>
  <si>
    <t xml:space="preserve">1.08.07 </t>
  </si>
  <si>
    <t>Mantenimiento y reparación de equipo y mobiliario de oficina</t>
  </si>
  <si>
    <t xml:space="preserve">1.08.08 </t>
  </si>
  <si>
    <t>Mantenimiento y reparación de equipo de cómputo y sistemas de información</t>
  </si>
  <si>
    <t xml:space="preserve">1.08.99 </t>
  </si>
  <si>
    <t>Mantenimiento y reparación de otros equipos</t>
  </si>
  <si>
    <t xml:space="preserve">1.09      </t>
  </si>
  <si>
    <t>IMPUESTOS</t>
  </si>
  <si>
    <t xml:space="preserve">1.09.01 </t>
  </si>
  <si>
    <t>Impuestos sobre ingresos y utilidades</t>
  </si>
  <si>
    <t xml:space="preserve">1.09.02 </t>
  </si>
  <si>
    <t>Impuestos sobre bienes inmuebles</t>
  </si>
  <si>
    <t xml:space="preserve">1.09.03 </t>
  </si>
  <si>
    <t>Impuestos de patentes</t>
  </si>
  <si>
    <t xml:space="preserve">1.09.99 </t>
  </si>
  <si>
    <t>Otros impuestos</t>
  </si>
  <si>
    <t xml:space="preserve">1.99     </t>
  </si>
  <si>
    <t>SERVICIOS DIVERSOS</t>
  </si>
  <si>
    <t xml:space="preserve">1.99.01 </t>
  </si>
  <si>
    <t>Servicios de regulación</t>
  </si>
  <si>
    <t xml:space="preserve">1.99.02 </t>
  </si>
  <si>
    <t>Intereses moratorios y multas</t>
  </si>
  <si>
    <t xml:space="preserve">1.99.03 </t>
  </si>
  <si>
    <t>Gastos de oficinas en el exterior</t>
  </si>
  <si>
    <t xml:space="preserve">1.99.04 </t>
  </si>
  <si>
    <t>Gastos de misiones especiales en el exterior</t>
  </si>
  <si>
    <t xml:space="preserve">1.99.05 </t>
  </si>
  <si>
    <t>Deducibles</t>
  </si>
  <si>
    <t xml:space="preserve">1.99.99 </t>
  </si>
  <si>
    <t>Otros servicios no especificados</t>
  </si>
  <si>
    <t>MATERIALES Y SUMINISTROS</t>
  </si>
  <si>
    <t xml:space="preserve">2 .01     </t>
  </si>
  <si>
    <t>PRODUCTOS QUÍMICOS Y CONEXOS</t>
  </si>
  <si>
    <t xml:space="preserve">2.01.01 </t>
  </si>
  <si>
    <t>Combustibles y lubricantes</t>
  </si>
  <si>
    <t xml:space="preserve">2.01.02 </t>
  </si>
  <si>
    <t>Productos farmacéuticos y medicinales</t>
  </si>
  <si>
    <t xml:space="preserve">2.01.03 </t>
  </si>
  <si>
    <t>Productos veterinarios</t>
  </si>
  <si>
    <t xml:space="preserve">2.01.04 </t>
  </si>
  <si>
    <t>Tintas, pinturas y diluyentes</t>
  </si>
  <si>
    <t xml:space="preserve">2.01.99 </t>
  </si>
  <si>
    <t>Otros productos químicos</t>
  </si>
  <si>
    <t xml:space="preserve">2.02      </t>
  </si>
  <si>
    <t>ALIMENTOS Y PRODUCTOS AGROPECUARIOS</t>
  </si>
  <si>
    <t xml:space="preserve">2.02.01 </t>
  </si>
  <si>
    <t>Productos pecuarios y otras especies</t>
  </si>
  <si>
    <t xml:space="preserve">2.02.02 </t>
  </si>
  <si>
    <t>Productos agroforestales</t>
  </si>
  <si>
    <t xml:space="preserve">2.02.03 </t>
  </si>
  <si>
    <t>Alimentos y bebidas</t>
  </si>
  <si>
    <t xml:space="preserve">2.02.04 </t>
  </si>
  <si>
    <t>Alimentos para animales</t>
  </si>
  <si>
    <t xml:space="preserve">2.03    </t>
  </si>
  <si>
    <t>MATERIALES Y PRODUCTOS DE USO EN LA  CONSTRUCCIÓN Y MANTENIMIENTO</t>
  </si>
  <si>
    <t xml:space="preserve">2.03.01 </t>
  </si>
  <si>
    <t>Materiales y productos metálicos</t>
  </si>
  <si>
    <t xml:space="preserve">2.03.02 </t>
  </si>
  <si>
    <t>Materiales y productos minerales y asfálticos</t>
  </si>
  <si>
    <t xml:space="preserve">2.03.03 </t>
  </si>
  <si>
    <t>Madera y sus derivados</t>
  </si>
  <si>
    <t xml:space="preserve">2.03.04 </t>
  </si>
  <si>
    <t>Materiales y productos eléctricos, telefónicos y de cómputo</t>
  </si>
  <si>
    <t xml:space="preserve">2.03.05 </t>
  </si>
  <si>
    <t>Materiales y productos de vidrio</t>
  </si>
  <si>
    <t xml:space="preserve">2.03.06 </t>
  </si>
  <si>
    <t>Materiales y productos de plástico</t>
  </si>
  <si>
    <t xml:space="preserve">2.03.99 </t>
  </si>
  <si>
    <t>Otros materiales y productos de uso en la construcción</t>
  </si>
  <si>
    <t xml:space="preserve">2.04      </t>
  </si>
  <si>
    <t>HERRAMIENTAS, REPUESTOS Y ACCESORIOS</t>
  </si>
  <si>
    <t xml:space="preserve">2.04.01 </t>
  </si>
  <si>
    <t>Herramientas e instrumentos</t>
  </si>
  <si>
    <t xml:space="preserve">2.04.02 </t>
  </si>
  <si>
    <t>Repuestos y accesorios</t>
  </si>
  <si>
    <t>BIENES PARA LA PRODUCCIÓN Y COMERCIALIZACIÓN</t>
  </si>
  <si>
    <t xml:space="preserve">2.05.01 </t>
  </si>
  <si>
    <t>Materia prima</t>
  </si>
  <si>
    <t xml:space="preserve">2.05.02 </t>
  </si>
  <si>
    <t>Productos terminados</t>
  </si>
  <si>
    <t xml:space="preserve">2.05.03 </t>
  </si>
  <si>
    <t>Energía eléctrica</t>
  </si>
  <si>
    <t xml:space="preserve">2.05.99 </t>
  </si>
  <si>
    <t>Otros bienes para la producción y comercialización</t>
  </si>
  <si>
    <t xml:space="preserve">2.99      </t>
  </si>
  <si>
    <t>ÚTILES, MATERIALES Y SUMINISTROS DIVERSOS</t>
  </si>
  <si>
    <t xml:space="preserve">2.99.01 </t>
  </si>
  <si>
    <t>Útiles y materiales de oficina y cómputo</t>
  </si>
  <si>
    <t xml:space="preserve">2.99.02 </t>
  </si>
  <si>
    <t>Útiles y materiales médico, hospitalario y de investigación</t>
  </si>
  <si>
    <t xml:space="preserve">2.99.03 </t>
  </si>
  <si>
    <t>Productos de papel, cartón e impresos</t>
  </si>
  <si>
    <t xml:space="preserve">2.99.04 </t>
  </si>
  <si>
    <t>Textiles y vestuario</t>
  </si>
  <si>
    <t xml:space="preserve">2.99.05 </t>
  </si>
  <si>
    <t>Útiles y materiales de limpieza</t>
  </si>
  <si>
    <t xml:space="preserve">2.99.06 </t>
  </si>
  <si>
    <t>Útiles y materiales de resguardo y seguridad</t>
  </si>
  <si>
    <t xml:space="preserve">2.99.07 </t>
  </si>
  <si>
    <t>Útiles y materiales de cocina y comedor</t>
  </si>
  <si>
    <t xml:space="preserve">2.99.99 </t>
  </si>
  <si>
    <t>Otros útiles, materiales y suministros</t>
  </si>
  <si>
    <t>BIENES DURADEROS</t>
  </si>
  <si>
    <t xml:space="preserve">5.01     </t>
  </si>
  <si>
    <t xml:space="preserve"> MAQUINARIA, EQUIPO Y MOBILIARIO</t>
  </si>
  <si>
    <t xml:space="preserve">5.01.01 </t>
  </si>
  <si>
    <t>Maquinaria y equipo para la producción</t>
  </si>
  <si>
    <t xml:space="preserve">5.01.02 </t>
  </si>
  <si>
    <t>Equipo de transporte</t>
  </si>
  <si>
    <t xml:space="preserve">5.01.03 </t>
  </si>
  <si>
    <t>Equipo de comunicación</t>
  </si>
  <si>
    <t xml:space="preserve">5.01.04 </t>
  </si>
  <si>
    <t>Equipo y mobiliario de oficina</t>
  </si>
  <si>
    <t xml:space="preserve">5.01.05 </t>
  </si>
  <si>
    <t>Equipo y programas de cómputo</t>
  </si>
  <si>
    <t xml:space="preserve">5.01.06 </t>
  </si>
  <si>
    <t>Equipo sanitario, de laboratorio e investigación</t>
  </si>
  <si>
    <t>5.01.07</t>
  </si>
  <si>
    <t>Equipo y mobiliario educacional, deportivo y recreativo</t>
  </si>
  <si>
    <t xml:space="preserve">5.01.99 </t>
  </si>
  <si>
    <t>Maquinaria y equipo diverso</t>
  </si>
  <si>
    <t>CONSTRUCCIONES, ADICIONES Y MEJORAS</t>
  </si>
  <si>
    <t xml:space="preserve">5.02.01 </t>
  </si>
  <si>
    <t>Edificios</t>
  </si>
  <si>
    <t xml:space="preserve">5.02.02 </t>
  </si>
  <si>
    <t>Vías de comunicación terrestre</t>
  </si>
  <si>
    <t xml:space="preserve">5.02.03 </t>
  </si>
  <si>
    <t>Vías férreas</t>
  </si>
  <si>
    <t xml:space="preserve">5.02.04 </t>
  </si>
  <si>
    <t>Obras marítimas y fluviales</t>
  </si>
  <si>
    <t xml:space="preserve">5.02.05 </t>
  </si>
  <si>
    <t>Aeropuertos</t>
  </si>
  <si>
    <t xml:space="preserve">5.02.06 </t>
  </si>
  <si>
    <t>Obras urbanísticas</t>
  </si>
  <si>
    <t xml:space="preserve">5.02.07 </t>
  </si>
  <si>
    <t>Instalaciones</t>
  </si>
  <si>
    <t xml:space="preserve">5.02.99 </t>
  </si>
  <si>
    <t>Otras construcciones, adiciones y mejoras</t>
  </si>
  <si>
    <t>BIENES PREEXISTENTES</t>
  </si>
  <si>
    <t xml:space="preserve">5.03.01 </t>
  </si>
  <si>
    <t>Terrenos</t>
  </si>
  <si>
    <t xml:space="preserve">5.03.02 </t>
  </si>
  <si>
    <t>Edificios preexistentes</t>
  </si>
  <si>
    <t xml:space="preserve">5.03.99 </t>
  </si>
  <si>
    <t>Otras obras preexistentes</t>
  </si>
  <si>
    <t xml:space="preserve">5.99 </t>
  </si>
  <si>
    <t>BIENES DURADEROS DIVERSOS</t>
  </si>
  <si>
    <t xml:space="preserve">5.99.01 </t>
  </si>
  <si>
    <t>Semovientes</t>
  </si>
  <si>
    <t xml:space="preserve">5.99.02 </t>
  </si>
  <si>
    <t>Piezas y obras de colección</t>
  </si>
  <si>
    <t xml:space="preserve">5.99.03 </t>
  </si>
  <si>
    <t>Bienes intangibles</t>
  </si>
  <si>
    <t xml:space="preserve">5.99.99 </t>
  </si>
  <si>
    <t>Otros bienes duraderos</t>
  </si>
  <si>
    <t>TRANSFERENCIAS CORRIENTES</t>
  </si>
  <si>
    <t xml:space="preserve">6.01 </t>
  </si>
  <si>
    <t>TRANSFERENCIAS CORRIENTES AL SECTOR PÚBLICO</t>
  </si>
  <si>
    <t xml:space="preserve">6.01.01 </t>
  </si>
  <si>
    <t>Transferencias corrientes al Gobierno Central</t>
  </si>
  <si>
    <t xml:space="preserve">6.01.02 </t>
  </si>
  <si>
    <t>Transferencias corrientes a Órganos Desconcentrados</t>
  </si>
  <si>
    <t xml:space="preserve">6.01.03 </t>
  </si>
  <si>
    <t>Transferencias corrientes a Instituciones Descentralizadas no Empresariales</t>
  </si>
  <si>
    <t xml:space="preserve">6.01.04 </t>
  </si>
  <si>
    <t>Transferencias corrientes a Gobiernos Locales</t>
  </si>
  <si>
    <t xml:space="preserve">6.01.05 </t>
  </si>
  <si>
    <t>Transferencias corrientes a Empresas Públicas no Financieras</t>
  </si>
  <si>
    <t xml:space="preserve">6.01.06 </t>
  </si>
  <si>
    <t>Transferencias corrientes a Instituciones Públicas Financieras</t>
  </si>
  <si>
    <t xml:space="preserve">6.01.07 </t>
  </si>
  <si>
    <t>Dividendos</t>
  </si>
  <si>
    <t xml:space="preserve">6.01.08 </t>
  </si>
  <si>
    <t>Fondos en fideicomiso para gasto corriente</t>
  </si>
  <si>
    <t xml:space="preserve">6.01.09 </t>
  </si>
  <si>
    <t>Impuestos por transferir</t>
  </si>
  <si>
    <t>TRANSFERENCIAS CORRIENTES A PERSONAS</t>
  </si>
  <si>
    <t xml:space="preserve">6.02.01 </t>
  </si>
  <si>
    <t>Becas a funcionarios</t>
  </si>
  <si>
    <t xml:space="preserve">6.02.02 </t>
  </si>
  <si>
    <t>Becas a terceras personas</t>
  </si>
  <si>
    <t xml:space="preserve">6.02.03 </t>
  </si>
  <si>
    <t>Ayudas a funcionarios</t>
  </si>
  <si>
    <t xml:space="preserve">6.02.99 </t>
  </si>
  <si>
    <t>Otras transferencias a personas</t>
  </si>
  <si>
    <t>PRESTACIONES</t>
  </si>
  <si>
    <t xml:space="preserve">6.03.01 </t>
  </si>
  <si>
    <t>Prestaciones legales</t>
  </si>
  <si>
    <t xml:space="preserve">6.03.02 </t>
  </si>
  <si>
    <t>Pensiones y jubilaciones contributivas</t>
  </si>
  <si>
    <t xml:space="preserve">6.03.03 </t>
  </si>
  <si>
    <t>Pensiones no contributivas</t>
  </si>
  <si>
    <t xml:space="preserve">6.03.04 </t>
  </si>
  <si>
    <t>Decimotercer mes de pensiones y jubilaciones</t>
  </si>
  <si>
    <t xml:space="preserve">6.03.05 </t>
  </si>
  <si>
    <t>Cuota patronal de pensiones y jubilaciones, contributivas y no contributivas.</t>
  </si>
  <si>
    <t xml:space="preserve">6.03.99 </t>
  </si>
  <si>
    <t>Otras prestaciones a terceras personas</t>
  </si>
  <si>
    <t>TRANSFERENCIAS CORRIENTES A ENTIDADES PRIVADAS SIN FINES DE LUCRO</t>
  </si>
  <si>
    <t xml:space="preserve">6.04.01 </t>
  </si>
  <si>
    <t>Transferencias corrientes a asociaciones</t>
  </si>
  <si>
    <t xml:space="preserve">6.04.02 </t>
  </si>
  <si>
    <t>Transferencias corrientes a fundaciones</t>
  </si>
  <si>
    <t xml:space="preserve">6.04.03 </t>
  </si>
  <si>
    <t>Transferencias corrientes a cooperativas</t>
  </si>
  <si>
    <t xml:space="preserve">6.04.04 </t>
  </si>
  <si>
    <t>Transferencias corrientes a otras entidades privadas sin fines de lucro</t>
  </si>
  <si>
    <t>TRANSFERENCIAS CORRIENTES A EMPRESAS PRIVADAS</t>
  </si>
  <si>
    <t xml:space="preserve">6.05.01 </t>
  </si>
  <si>
    <t>Transferencias corrientes a empresas privadas</t>
  </si>
  <si>
    <t>OTRAS TRANSFERENCIAS CORRIENTES AL SECTOR PRIVADO</t>
  </si>
  <si>
    <t xml:space="preserve">6.06.01 </t>
  </si>
  <si>
    <t>Indemnizaciones</t>
  </si>
  <si>
    <t xml:space="preserve">6.06.02 </t>
  </si>
  <si>
    <t>Reintegros o devoluciones</t>
  </si>
  <si>
    <t xml:space="preserve">6.07 </t>
  </si>
  <si>
    <t>TRANSFERENCIAS CORRIENTES AL SECTOR EXTERNO</t>
  </si>
  <si>
    <t xml:space="preserve">6.07.01 </t>
  </si>
  <si>
    <t>Transferencias corrientes a organismos internacionales</t>
  </si>
  <si>
    <t xml:space="preserve">6.07.02 </t>
  </si>
  <si>
    <t>Otras transferencias corrientes al sector externo</t>
  </si>
  <si>
    <t>CUENTAS ESPECIALES</t>
  </si>
  <si>
    <t>CUENTAS ESPECIALES DIVERSAS</t>
  </si>
  <si>
    <t xml:space="preserve">9.01.01 </t>
  </si>
  <si>
    <t>Gastos confidenciales</t>
  </si>
  <si>
    <t xml:space="preserve">9.02  </t>
  </si>
  <si>
    <t>SUMAS SIN ASIGNACIÓN PRESUPUESTARIA</t>
  </si>
  <si>
    <t xml:space="preserve">9.02.01 </t>
  </si>
  <si>
    <t>Sumas libres sin asignación presupuestaria</t>
  </si>
  <si>
    <t xml:space="preserve">9.02.02 </t>
  </si>
  <si>
    <t>Sumas con destino específico sin asignación presupuestaria</t>
  </si>
  <si>
    <t>Transferencia</t>
  </si>
  <si>
    <t>2.02.02</t>
  </si>
  <si>
    <t>JUNTA ADMINISTRATIVA DEL ARCHIVO NACIONAL</t>
  </si>
  <si>
    <t>DATOS EN COLONES</t>
  </si>
  <si>
    <t>CLASIFICACION DE GASTOS DE INGRESOS PROPIOS</t>
  </si>
  <si>
    <t>CLASIFICACION DE GASTOS DE TRANSFERENCIA</t>
  </si>
  <si>
    <t>PRESUPUESTO ORDINARIO 2018</t>
  </si>
  <si>
    <t>CLASIFICACION DE GASTOS GLOBAL</t>
  </si>
  <si>
    <t xml:space="preserve">Global </t>
  </si>
  <si>
    <t xml:space="preserve"> PRESUPUESTO ORDINARIO 2018</t>
  </si>
  <si>
    <t>INGRESOS</t>
  </si>
  <si>
    <t>(EXPRESADO EN  COLONES)</t>
  </si>
  <si>
    <t>GRUPOS Y RENGLONES</t>
  </si>
  <si>
    <t>ASIGNACION PRESUPUESTARIA</t>
  </si>
  <si>
    <t>%</t>
  </si>
  <si>
    <t>0</t>
  </si>
  <si>
    <t>00</t>
  </si>
  <si>
    <t>000</t>
  </si>
  <si>
    <t>INGRESOS CORRIENTES</t>
  </si>
  <si>
    <t>INGRESOS TRIBUTARIOS</t>
  </si>
  <si>
    <t>OTROS INGRESOS TRIBUTARIOS</t>
  </si>
  <si>
    <t>1</t>
  </si>
  <si>
    <t>Imptos de Timbres</t>
  </si>
  <si>
    <t>01</t>
  </si>
  <si>
    <t>Timbre de Archivo Nacional</t>
  </si>
  <si>
    <t>INGRESOS NO TRIBUTARIOS</t>
  </si>
  <si>
    <t>Venta de Bienes y Servicios</t>
  </si>
  <si>
    <t>2</t>
  </si>
  <si>
    <t>Venta de Servicios</t>
  </si>
  <si>
    <t>09</t>
  </si>
  <si>
    <t>Otros Servicios</t>
  </si>
  <si>
    <t>Servicios de formación y capacitación</t>
  </si>
  <si>
    <t>Venta de Otros Servicios</t>
  </si>
  <si>
    <t xml:space="preserve">    Servicio  de Encuadernación de Protocolos</t>
  </si>
  <si>
    <t xml:space="preserve">    Venta de Servicios Varios</t>
  </si>
  <si>
    <t xml:space="preserve">     (Publicaciones, Restauraciones de documentos,</t>
  </si>
  <si>
    <t>ING PROPIOS</t>
  </si>
  <si>
    <t xml:space="preserve">      Fotografía, etc.</t>
  </si>
  <si>
    <t xml:space="preserve"> </t>
  </si>
  <si>
    <t>SUPERAVIT</t>
  </si>
  <si>
    <t>3</t>
  </si>
  <si>
    <t xml:space="preserve">    Digitalización de Protocolos</t>
  </si>
  <si>
    <t>TOTAL ING JUNTA</t>
  </si>
  <si>
    <t>4</t>
  </si>
  <si>
    <t xml:space="preserve">    Servicio de entrega de índices notariales</t>
  </si>
  <si>
    <t>ING TRANSF</t>
  </si>
  <si>
    <t>TOTAL JTA + TRANSF</t>
  </si>
  <si>
    <t>Transferencias ctes. del Sector Público</t>
  </si>
  <si>
    <t>Transferencias ctes. Del Gobierno Central</t>
  </si>
  <si>
    <t xml:space="preserve">Transferencia de gastos ordinarios </t>
  </si>
  <si>
    <t>02</t>
  </si>
  <si>
    <t>Transferencia Derogatoria Impuesto Chequeras</t>
  </si>
  <si>
    <t>Transferencias del Sector Externo</t>
  </si>
  <si>
    <t>Transferencia de Organismos Internacionales</t>
  </si>
  <si>
    <t>TRANSFERENCIAS DE CAPITAL</t>
  </si>
  <si>
    <t>Transferencia de Organismos Interncionales</t>
  </si>
  <si>
    <t>Transferencia pro-construcción</t>
  </si>
  <si>
    <t>FINANCIAMIENTO</t>
  </si>
  <si>
    <t>RECURSOS DE VIGENCIAS ANTERIORES</t>
  </si>
  <si>
    <t>Superavit Libre</t>
  </si>
  <si>
    <t>Superávit Específico</t>
  </si>
  <si>
    <t xml:space="preserve">TOTAL </t>
  </si>
  <si>
    <t>JUSTIFICACIÓN DEL GASTO POR TRANSFERENCIA</t>
  </si>
  <si>
    <t>OBJETO DEL
GASTO TRANSFERENCIA</t>
  </si>
  <si>
    <t>Monto por Departamento</t>
  </si>
  <si>
    <t>MONTO</t>
  </si>
  <si>
    <t>DEPARTAMENTO</t>
  </si>
  <si>
    <t>JUSTIFICACIÓN</t>
  </si>
  <si>
    <t>Institucional</t>
  </si>
  <si>
    <t>Se presupuesta el pago de salarios para 126 funcionarios de acuerdo con el salario proyectado utilizando el factor del 3.693%  que cubre los posibles aumentos del II semestre 2017 y del año 2018.</t>
  </si>
  <si>
    <t>Para el pago de suplencias por incapacidades, licencias, etc.</t>
  </si>
  <si>
    <t>Pago de tiempo extraordinario de agentes de seguridad, chofer y otros funcionarios que lo requieran.</t>
  </si>
  <si>
    <t>Tomando en cuenta la fecha de cumplimiento de Aumento Anual para cada funcionario se proyectó un incremento de una anualidad más para el 2018 con respecto a la cantidad de anualidades del año 2017.</t>
  </si>
  <si>
    <t>Pago de los rubros de Prohibición y Dedicación Exclusiva a los funcionarios que lo requieren.</t>
  </si>
  <si>
    <t>Salario Adicional o proporcional a pagar en el mes de diciembre de 2018, a los funcionarios de la institución.</t>
  </si>
  <si>
    <t>Pago de retribución salarial a pagar en el mes de enero 2018, a los funcionarios de la Institución.</t>
  </si>
  <si>
    <t>Para los profesionales con el incentivo de Carrera Profesional se proyectó un incremento de 5 puntos con respecto a la cantidad de puntos de carrera profesional al primer semestre 2017.</t>
  </si>
  <si>
    <t>Pago de cargas sociales para el seguro de los funcionarios de la Institución, corresponde al 9.42% del salario de los funcionarios.</t>
  </si>
  <si>
    <t>Monto destinado para girar al Banco Popular, que corresponde al 0.5% del salario de los trabajadores.</t>
  </si>
  <si>
    <t>Pago de cargas sociales para el aporte patronal a los fondos de pensiones, correspondiente al 4.92% del salario de los funcionarios.</t>
  </si>
  <si>
    <t>Monto destinado para el cumplimiento de lo establecido en la Ley de Protección al Trabajador N° 7983, correspondiente al 1.5% del salario de los funcionarios.</t>
  </si>
  <si>
    <t>Monto destinado para el cumplimiento de lo establecido en la Ley de Protección al Trabajador N° 7983, correspondiente al 3% del salario de los funcionarios.</t>
  </si>
  <si>
    <t>Aporte Patronal por incorporación de funcionarios del Archivo Nacional a la Asociación Solidarista del Ministerio de Cultura y Juventud.</t>
  </si>
  <si>
    <t>Departamento Administrativo Financiero</t>
  </si>
  <si>
    <t xml:space="preserve">Pago de alquiler de apartado bancario y apartado postal de la Junta Administrativa.  ¢125,000                    </t>
  </si>
  <si>
    <t>Pago de servicio de agua y alcantarillado para el año 2018, incluye incremento de un 10% en tarifas.</t>
  </si>
  <si>
    <t>Pago de  servicio de energía eléctrica para el año 2018, incluye incremento de un 10% en tarifas.</t>
  </si>
  <si>
    <t>Departamento Dirección General</t>
  </si>
  <si>
    <t>Biblioteca: Canje y donación de publicaciones a nivel nacional e internacional: ¢1.300.000.00: Prog. 1
Dirección General , Pagos de envío de documentos que producen las diferentes unidades de la Dirección General y Junta Administrativa: ¢600.000.00: Prog. 3
Total: ¢1.900.000,00</t>
  </si>
  <si>
    <t>Departamento de Archivo Histórico</t>
  </si>
  <si>
    <t>Para el envío de correspondencia sobre rescate documental a instituciones fuera de la zona central de San José</t>
  </si>
  <si>
    <t xml:space="preserve">Departamento de Archivo Notarial </t>
  </si>
  <si>
    <t>Se requiere para la remisión de las reproducciones  y otros documentos solicitados por los despachos judiciales de todo el país.</t>
  </si>
  <si>
    <t>Pago de envío de documentos por medio de Correos de Costa Rica</t>
  </si>
  <si>
    <t xml:space="preserve">Pago de servicio de telecomunicaciones para el año 2018, incluye incremento de un 10% en tarifas. </t>
  </si>
  <si>
    <t>Departamento de Tecnologías de Información</t>
  </si>
  <si>
    <t>Se requiere para el pago mensual de los servicios de Internet vía fibra óptica (principal y secundario) de la institución.</t>
  </si>
  <si>
    <t>Departamento Servicios Archivísticos Externos</t>
  </si>
  <si>
    <t>Eliminación de documentos custodiados en la Unidad Archivo Intermedio previa autorización de la Comisión Nacional de Selección y Eliminación de Documentos.</t>
  </si>
  <si>
    <t>Unidad Medica:  Recolección de desechos biopeligrosos de la Unidad ¢100,000,00.  Financiero Contable: Pago de servicios municipales para el año 2018 ¢1,320.000</t>
  </si>
  <si>
    <t xml:space="preserve">Recursos requeridos para reforzar las publicaciones que se hacen por medio de la Imprenta Nacional. ¢500.000,00. Prog. 1
</t>
  </si>
  <si>
    <t>Publicación en el diario oficial La Gaceta de los siguientes documentos:
_Norma técnica para la producción de expedientes administrativos
_Declaratorias generales de valor científico cultural para universidades, sector electricidad y sector hídrico, entre otras.
_Otros documentos que apruebe la Junta Administrativa del Archivo Nacional</t>
  </si>
  <si>
    <t>Recursos Humanos: Para la publicación de Nombramientos en propiedad y otros documentos de Recursos Humanos, en el Diario Oficial La Gaceta. ¢300.000,00.   Proveeduría: Publicación de Plan de Compras, y contrataciones administrativas ¢100,000,00</t>
  </si>
  <si>
    <t>Publicación en el periódico para anunciar la exposición documental del 2018 y para contratar la empresa Red Cultura para la difusión en medio digital (presencia en redes sociales), de las actividades de difusión cultural y educativa del Archivo Nacional.
¢900.000,00 Prog 1</t>
  </si>
  <si>
    <t>Catálogo de la exposición documental ¢1.400.000,00
800 ejemplares de calendarios para el 2019 ¢500.000,00
Total Prog. 1: ¢1.900.000,00</t>
  </si>
  <si>
    <t xml:space="preserve">Impresión de formularios de la Sala de Consulta y etiquetas para cajas de archivo:
_Trámite de fotocopias: 700 unidades (¢10.000)
_Cantidad de timbres para certificaciones: 200 unidades (¢3.700)
_ Reproducción de Rangos Cámara digital: 255 unidades (¢7.500)
_ Etiquetas para cajas de archivo: 1.000 unidades (¢17.000)
_ Boletas de préstamo: 500 unidades (¢85.000)
_ Reproducción de documentos: 760 unidades (¢28.500)
_ Solicitud de fotocopiado: 760 unidades (¢23.300)
</t>
  </si>
  <si>
    <t>Departamento de Conservación</t>
  </si>
  <si>
    <t>Pago de la impresión de carátulas de expedientes de índices notariales.</t>
  </si>
  <si>
    <t xml:space="preserve">Pago del desalmacenaje de los papeles de restauración comprados en los EUA, necesario para hacer las restauraciones manuales de documentos históricos.                                                                                                                                                                    </t>
  </si>
  <si>
    <t>Digitalización de documentos:
_ Tribunal de Sanciones Inmediatas: 24 cajas, 2.19 m, 296 unidades (¢3.300.000)
_ Junta Fundadora de la Segunda República: 1.49 m, 9 cajas, 7 libros, 26 unidades (¢470.000)
_ Mapas y planos: 1000 unidades (¢1.160.000)
_ Fotografías: 3000 unidades (¢610.000)</t>
  </si>
  <si>
    <t>Adquisición de 4 certificados de firma digital para las profesionales de valoración documental y la secretaria del departamento, ya que las solicitudes remitidas por los Comisión Nacional de Selección y Eliminación de Documentos del Sistema Nacional de Archivos en formato electrónico, han obligado a hacer el expediente electrónico  y se requiere del apoyo de la secretaria en la inclusión de solicitudes de contratación administrativa en el sistema SICOP.</t>
  </si>
  <si>
    <t>Se requiere para el pago mensual de los servicios de correo electrónico institucional.</t>
  </si>
  <si>
    <t>Financiero Contable: Para la contratación de  una auditoría de Estados Financieros del año 2017 y una forense  para cumplir con lo que solicita el Ministerio de Cultura y Juventud según Circular DVMA-011-2016.</t>
  </si>
  <si>
    <t>Contratación de servicios para el cambio de llavines de archivadores y escritorios que se encuentran dañados</t>
  </si>
  <si>
    <t>Servicios Generales: . Pago parcial de los servicios de seguridad y vigilancia del edificio (I, II y III Etapas).   El cálculo Incluye los reajustes de precios, ¢27,700.000,00.  Pago parcial del servicio de limpieza del edificio.   El cálculo incluye el reajuste de precios, ¢20,781.055,64.</t>
  </si>
  <si>
    <t>Contratación de servicios profesionales en Bibliotecología por un periodo de tres meses. ¢1.350.000,00 Prog.1
Proyección Institucional: Museografía exposición documental. ¢1.700.000,00 Prog. 1
Total Programa 1: ¢3,050,000,00
Servicio de enmarcado de los afiches sobre actividades del Archivo Nacional. ₡100.000,00. Prog 3
Total Programa 3: ¢100,000,00
Total: ¢3,150,000,00</t>
  </si>
  <si>
    <t xml:space="preserve">Digitación de 120000 registros aproximadamente de índices del trienio 2010-2012 (revisor y digitador ¢29 colones por registro) </t>
  </si>
  <si>
    <t xml:space="preserve">Unidad Médica: Servicio de calibración de báscula médica del consultorio médico y de los esfigmomanómetros de la unidad médica y de la brigada ¢100,000,00.  Servicios Generales: Pago de la revisión técnica vehicular de las 4 unidades de la institución . ¢50,000,00                                             </t>
  </si>
  <si>
    <t xml:space="preserve">Pago del contrato de fumigación de fin de año de las instalaciones del Archivo Nacional, para mantenerlas con un ambiente libre de insectos, roedores y microorganismos y el pago del servicio de afilamiento de cuchillas de las guillotinas, necesarias para  los trabajos de encuadernación de documentos y confección de contenedores.                                                                                                                                          </t>
  </si>
  <si>
    <t>Transporte para todos los funcionarios de la Dirección General en el cumplimiento de sus actividades como por ejemplo: asistencia a reuniones, servicios y mensajería en general, etc.  ¢100.000,00 Prog. 3</t>
  </si>
  <si>
    <t>Para realizar visitas a archivos que tramiten solicitudes de transferencias documentales</t>
  </si>
  <si>
    <t xml:space="preserve">Transporte para la realización de las siguientes inspecciones:
Hospital Los Chiles-Inspección
Hospital San Francisco de Asís-Inspección (Grecia)
Hospital Upala-Inspección
Municipalidad de Alfaro Ruiz (Zarcero)-Inspección
Municipalidad de Belén-Inspección
Municipalidad de Guatuso-Inspección
Municipalidad de Los Chiles-Inspección
Municipalidad de Naranjo-Inspección
Municipalidad de Poas-Inspección
Municipalidad de San Rafael-Inspección
Municipalidad de Upala-Inspección
Municipalidad de Valverde Vega-Inspección
</t>
  </si>
  <si>
    <t xml:space="preserve"> Servicios Generales:  Pago de pasajes de autobús, parqueo y peajes</t>
  </si>
  <si>
    <t>Pago de pasajes de los funcionarios en sus desplazamientos para valorar el estado de conservación de documentos que se transferirán al Archivo Nacional, o para realizar asesorías o inspecciones de conservación a las instituciones públicas que las solicitan.</t>
  </si>
  <si>
    <t>Auditoría Interna</t>
  </si>
  <si>
    <t>Para trasladarse a diferentes zonas del país a realizar su papel fiscalizador en aquellas actividades que desarrolla la institución. ¢10.000,00</t>
  </si>
  <si>
    <t xml:space="preserve">Metas del Plan Nacional de Desarrollo. Viáticos para giras de montaje de exposiciones itinerantes en cantones prioritarios. ¢450.000,00 Prog. 1 </t>
  </si>
  <si>
    <t xml:space="preserve">Viáticos para la realización de las siguientes inspecciones:
Hospital Los Chiles-Inspección
Hospital San Francisco de Asís-Inspección (Grecia)
Hospital Upala-Inspección
Municipalidad de Alfaro Ruiz (Zarcero)-Inspección
Municipalidad de Belén-Inspección
Municipalidad de Guatuso-Inspección
Municipalidad de Los Chiles-Inspección
Municipalidad de Naranjo-Inspección
Municipalidad de Poas-Inspección
Municipalidad de San Rafael-Inspección
Municipalidad de Upala-Inspección
Municipalidad de Valverde Vega-Inspección
</t>
  </si>
  <si>
    <t>Servicios Generales: Pago de viáticos para funcionarios en giras fuera del área metropolitana ¢75.000</t>
  </si>
  <si>
    <t>Pago de alimentación de funcionarios en sus visitas para valorar el estado de conservación de documentos y  para trasladar exposiciones documentales que corresponden al Plan Nacional de Desarrollo.</t>
  </si>
  <si>
    <t>Para cubrir los gastos de alimentación y hospedaje para aquellas actividades en que hay que desplazarse a diferentes zonas del país. ¢50.000</t>
  </si>
  <si>
    <t>Póliza de riesgos del trabajo para funcionarios del Archivo Nacional.¢5.000.000,00</t>
  </si>
  <si>
    <t xml:space="preserve">_Actividades de actualización profesional para el personal de la Dirección General: ¢1.000.000,00 Prog. 3
(Capacitación en Recursos Descripción y Acceso para la Biblioteca, ¢200.000,00)
(Capacitación para la Coordinadora y las dos abogadas de la Unidad Asesoría Jurídica en actualización en derecho laboral, régimen estatutario, criterios del Servicio Civil, trámite de procedimientos administrativos disciplinarios y de cobro, así como la Gestión de Despido en el Régimen de Servicio Civil)
(Capacitación para la Coordinadora de la Unidad Asesoría Jurídica en materia de planificación básica y estrategias para supervisión de personal)
(Capacitación para las dos abogadas de la Unidad Asesoría Jurídica sobre el proceso contencioso administrativo y contratación administrativa.) 
Comisión Institucional Para la no discriminación de la Población Sexualmente Diversa: Para miembros de la comisión y personal de la institución. ¢300.000,00, Prog. 3
Comisión de Teletrabajo y personal de la institución. ¢150.000,00, Prog, 3
Comisión de Salud Ocupacional y personal de la institución. ¢80.000,00 Prog. 3
Comisión Institucional de Accesibilidad y Discapacidad: personal, miembros de la Comisión  ¢560.000,00 Prog 3 
Comisión de Ética: personal y miembros. ¢335.000,00 Prog 3.
Comisión Auxiliar de Emergencias: Actividades de capacitación para miembros del Comité y Brigadas en: búsqueda y rescate, prevención de emergencias,   primeros auxilios y combate de incendios.  ¢500.000.00, Prog 3
Total ¢2.925.000,00
</t>
  </si>
  <si>
    <t>Para reforzar los conocimientos del personal del departamento</t>
  </si>
  <si>
    <t xml:space="preserve">Se requiere capacitación para coordinadores y demás personal, basada en administración de personal, cómputo, entre otras. </t>
  </si>
  <si>
    <t>Contratación de servicios de capacitación para el personal del departamento ¢200.000</t>
  </si>
  <si>
    <t>Proveeduría: Capacitación requerida en estimación de cobro de multas y cláusula penal en contratación administrativa ¢185.000.00  Recursos Humanos: Capacitación en temáticas afines a Recursos Humanos ¢200.000</t>
  </si>
  <si>
    <t>Se necesita para capacitar a los funcionarios de departamento de Tecnologías de Información en temas como Administración de proyectos.</t>
  </si>
  <si>
    <t>Para capacitación de la auditoría interna para así  mantener y perfeccionar sus capacidades y competencias profesionales mediante  la capacitación continua, de acuerdo a lo señalado en la Ley 8292 y directrices de la Contraloría General de la Republica sobre capacitación.  ¢400.000,00</t>
  </si>
  <si>
    <t>Servicios Generales: Compra de combustibles para vehículos, motocicleta, planta eléctrica, bomba del sistema contra incendios, máquinas cortadoras de césped y aceite para estos equipos. ¢900.000 Combustible para giras como parte de las metas del Plan Nacional de Desarrollo. ¢100.000.¢1,000.000.</t>
  </si>
  <si>
    <t xml:space="preserve">Pago de compra de 2 1/2 galones de lubricante V-120 para la maquinaria del departamento a  y 2 cilindros de aceite WD-40 para herramientas y equipo a la unidad.                                                                                                                                                                                                                                                                                 </t>
  </si>
  <si>
    <t>Comisión Auxiliar de  Emergencias:
Jabón de Clorhexidina numero 10 botellas de 250cc 
clostebol con neomicina en spray de 30 mg 10 unidades 
Alcohol de 90° 1 galón 
Suero glucosado al 50% bolsas de 100cc, numero 10 
Solución fisiológica bolsas de 250cc 
 tetracaína oftálmica 1 vial 
metamizol comprimidos de 500mg, 2 cajas con 100 tabletas c/u 
Venda Cobán 20 rollos 
Venda de gaza en rollo de 3 pulgadas 
Gel Lubricante 3 tubos 
Decatileno comprimidos 100 unidades 
Membrana de duoderm delgada 1 caja
Omeprazol comprimidos de 20 mg 100 comprimidos 
Epinefrina ampollas IV 
Dicinone en ampollas IV o IM 
Diazepam en ampollas IV 
Anmiodarona ampollas IV 
salbutamol para nebulizador 
Sulfato de ipratropium para nebulizador 
 20 litros  de oxígeno de  para soporte ventilatorio 
Total: ¢720.000,00. Prog. 3</t>
  </si>
  <si>
    <t>Unidad Médica: Para la compra de : ¢50.000  alcohol de 90 grados/ ¢25,000 compra de jabón de clorexhidina/ ¢300,000  para compra de medicamentos de uso en el consultorio médico ( decatileno, extracto de tilo, inyectables de uso de emergencias, tiocolchicosido, Acido fusidico, tetracaina oftálmica, furoseina oftálmica, entre otros) Total ¢375.000,00</t>
  </si>
  <si>
    <t xml:space="preserve">Compra de 10 galones de alcohol isopropílico  , para las restauraciones y procesos de limpieza de documentos, contenedores y estanterías.                                                                                                                                       </t>
  </si>
  <si>
    <t>Para la compra de toner para impresoras, fotocopiadoras y sellos.  ¢2.500.000.00, Prog. 3</t>
  </si>
  <si>
    <t>Tóner para impresoras y multifuncional
_ 3 Tóner HP LASERJET CE285A BLACK (¢160.000)
_ 3 Tóner HP-CE255A LASER JET 3015 # 55A (¢90.000)
_ 3 Tóner Konica Minolta (¢250.000)</t>
  </si>
  <si>
    <t xml:space="preserve">Compra de tinta para 2 impresoras de inyección de tinta cartuchos de color negro, amarillo, celeste y rosado, 2 cartuchos para cada impresora = 16 cartuchos (¢10.000 c/u) total ¢160.000.
 6 Toner para impresora láser utilizada en el departamento para impresión de informes, cartas, reportes, denuncias y otros (¢50000 c/u)= ¢300.000
4 Revelador para fax (¢17.000 c/u)= ¢68.000. Total ¢528.000 </t>
  </si>
  <si>
    <t xml:space="preserve">Compra de:
_60 cartuchos de tinta para Epson C110 (15 unidades de cada color cian, magenta, y amarillo y 20 unidades de color negro: ¢400.000
_10 Toner original para fotocopiadora laser kyocera TASKalfa 221:¢ 400.000
_10 Toner original para la impresora láser kyocera TK-362: ¢250.000
_45 cartuchos de tinta para impresora Epson TX-620 (8 unidades de cada color cian, magenta, y amarillo y 12 unidades de color negro: ¢250.000
</t>
  </si>
  <si>
    <t xml:space="preserve">Proveeduría: Toner para equipo de impresión y fax ¢70,000                          Servicios Generales : Adquisición de pinturas y otros productos complementarios para trabajos de mantenimiento del edificio Total ¢400.000.Toner y tintas para las impresoras (Konica TN 217, Brother TN 650, Kyocera TK 332, Kyocera TK 362 y Xerox 3225) para las diferentes unidades del departamento ¢1.446.000 </t>
  </si>
  <si>
    <t xml:space="preserve">Pago de compra de 24 cartuchos de tintas marca Epson T-22 de las impresoras del departamento, a un precio de; 3/4 de galón de pintura acrílica para montaje de exposiciones; 3 cilindros de tinta para impresora láser y 2 botellitas de tinta para almohadilla color azul cada una, para la gestión de documentos del departamento.                                                                                                                                                     </t>
  </si>
  <si>
    <t>Se requiere para la compra de 10 toner para la impresora del DTI con un costo aproximado de ¢50,000 cada uno</t>
  </si>
  <si>
    <t>Se requiere la compra de juegos de cartuchos de tinta de impresora para las impresiones de informes y documentos de la auditoría. ¢200.000.00</t>
  </si>
  <si>
    <t>Comisión Auxiliar de Emergencias: Compra 20 litros  de oxígeno de  para soporte ventilatorio ¢20.000.00. Prog. 3</t>
  </si>
  <si>
    <t>Servicios Generales: Compra de productos para jardinería en la institución ¢120.000.   Consultorio Médico:¢40,000 para compra de esterilizador en liquido</t>
  </si>
  <si>
    <t>Pago de compra de 2 kilos de carboximetilcelulosa,  , 2 galones de tolueno, 10 frascos de insecticida spray, , 6 frascos de insecticida y bactericida timsen,  2 galones de cloroformo, ) y 6 tarros de hidróxido de calcio, todos estos productos necesarios para la restauración, desinfección y desinsectación de documentos históricos.  Compra de 8 paquetes de polvo cáustico para encuadernación de documentos. TOTAL: ¢40.000.00</t>
  </si>
  <si>
    <t>Para adquirir alimentos no perecederos para los servicios de alimentación que brinda la Dirección General en sus actividades archivísticas, culturales y recreativas (café, té, refrescos, azúcar, crema, entre otros). ₡400.000,00. Prog 3</t>
  </si>
  <si>
    <t>Compra de Refrigerios, crema, café, azúcar y te para las sesiones programadas de la Comisión Nacional de Selección y Eliminación de Documentos (CNSED);  y otras comisiones a cargo del departamento.</t>
  </si>
  <si>
    <t>Servicios Generales:  platinas   y angulares para reparaciones menores y mantenimiento de edificios, 3 cacheras de fregadero Total ¢350,000,00</t>
  </si>
  <si>
    <t>Servicios Generales Adquisición de sacos de cemento , concremix, pegamix y bondex para reparación aceras,  fragua,   materiales necesarios en el mantenimiento preventivo y correctivo de la institución. Total ¢100,000,00</t>
  </si>
  <si>
    <t>Para compra de madera necesaria para la instalación del pasito institucional y atender otras necesidades menores:  ¢50.000 Prog. 3</t>
  </si>
  <si>
    <t>Servicios Generales Adquisición de reglas de madera,   materiales necesarios en el mantenimiento preventivo y correctivo de la institución. Total ¢50,000,00</t>
  </si>
  <si>
    <t>Para compra de accesorios eléctricos, luces decorativas y extensiones para la decoración navideña y otras necesidades institucionales, entre ellas el montaje de la exposición documental. ¢400.000 Prog. 3</t>
  </si>
  <si>
    <t>Compra extensiones y regletas  ¢100,000</t>
  </si>
  <si>
    <t>Servicios Generales: Compra de luminarias ahorrativas de acuerdo con el Plan de Eficiencia Energética, para continuar con el proceso de  sustitución de las luminarias de los edificios de la I y II etapa por lámparas que reduzcan el consumo eléctrico ¢3,000.000.                  Adquisición de cables eléctricos y telefónicos, tomacorrientes, uniones, breakers, y otros materiales requeridos en el mantenimiento del sistema eléctrico y telefónico de la institución. ¢500.000. Total ₡3,500,000</t>
  </si>
  <si>
    <t xml:space="preserve">Compra de materiales eléctricos para atender eventuales fallos de los equipos de cómputo que no se encuentran en garantía. ₡1.000.000,00 </t>
  </si>
  <si>
    <t>Servicios Generales: Adquisición de vidrios para reponer algún vidrio quebrado en la institución ¢1.000.000.</t>
  </si>
  <si>
    <t>Servicios Generales:  Compra de accesorios de PVC para reparación de tuberías y accesorios para reparación de lavatorios y servicios sanitarios ¢125.000. Compra de maceteros plásticos para jardinería ¢50.000. Total ₡175,000</t>
  </si>
  <si>
    <t xml:space="preserve">Servicios Generales: Adquisición de servicios sanitarios, fluxómetros y otros materiales necesarios en el mantenimiento preventivo, correctivo y reducir el desperdicio de agua, así como los cartuchos de repuesto de los mingitorios secos.  ₡2,100,000.        </t>
  </si>
  <si>
    <t xml:space="preserve">Comisión Auxiliar de Emergencias: Un juego de tubos para el laringoscopio ¢45.000, 00 Prog 3
</t>
  </si>
  <si>
    <t xml:space="preserve">Compra de estuche para resguardar tablet </t>
  </si>
  <si>
    <t>Financiero Contable: 2 cajas metálicas con llave para guardar dinero ¢20.000.00   Servicios Generales: Adquisición de cámara infrarroja para detectar fugas de agua y calentamiento de circuitos eléctricos. ¢500.000,00                       Unidad Médica: Compra de espéculos para la unidad de servicios médicos ¢30.000,00.</t>
  </si>
  <si>
    <t xml:space="preserve">Compra de 2 plegaderas FBPLF8 para las áreas de restauración y encuadernación para doblamiento y estiramiento de documentos; 2 espátulas eléctricas para pegar papel de restauración a los documentos FB57038, así como 1 caja con cuchillas para bisturís; 20 agujas para coser documentos; 6 brochas para restauración,  6 pinceles para restauración  3 repuestos para cuchilla cutter y  24 brocas para perforar documentos y 1 termohigrómetro digital para medir la humedad relativa y la temperatura en depósitos.    </t>
  </si>
  <si>
    <t>Repuestos en general para los equipos y electrodomésticos con que cuentan las unidades de la Dirección General y la Junta Administrativa (unidades de tambor de imagen para impresoras, unidades de fusión para fotocopiadoras, entre otros). ¢600.000 
Prog 3</t>
  </si>
  <si>
    <t>Se presupuesta dinero para la compra de repuestos necesarios para la impresora laser y la fotocopiadora ¢1,000.000</t>
  </si>
  <si>
    <t>Compra de:
_2 Tambor para Impresora Láser Kyocera TK 362 y fotocopiadora Kyosera: ¢250.000,00</t>
  </si>
  <si>
    <t>Servicios Generales Adquisición de baterías, repuestos varios para equipos móviles y fijos ¢250,000.                        Jefatura:                             Compra de repuestos para impresoras y fotocopiadora del Departamento Administrativo financiero ¢500,000.00</t>
  </si>
  <si>
    <t xml:space="preserve">Pago de compra de repuestos de emergencia para todos los equipos y maquinaria del departamento, entre ellos, microfilmadoras, visores, insertadores, duplicadores, reveladoras, cámaras fotográficas, refiladoras, etc.                                                                                                                                                                                             </t>
  </si>
  <si>
    <t xml:space="preserve">Para la adquisición de materiales para la oficina: almohadillas para sellos, borradores de goma, cintas  y etiquetas adhesivas, cajas de clips de varios tamaños, correctores líquidos, cajas de prensas fastener, foliador automático, gomas líquidas, grapadoras metálicas, humedecedores de dedos, bolígrafos negros y azules, resaltadores, sacas grapas, separados metálicos de libros, plástico adhesivo (para la biblioteca), entre otros. 
</t>
  </si>
  <si>
    <t>Álbum Print File ARC-S para hojas de archivo serie S; Fundas Print File para archivo de dos fotos de 8x10”, de 25 hojas; Fundas Print File para archivo de seis fotos de 4x6”, de 25 hojas; Fundas Print File para archivo de siete tiras de cinco cuadros de película de 35 mm, de 100 hojas. Lápices de grafito, mina color negro, en caja de 12 unidades; Lápices de dibujo 6B; Lapiceros en caja de 12 unidades; Grapas 26/6 pulgadas, caja de 5000 unidades; Marcadores permanentes punta fina OPH-CD 421-F para fotografías; Plumas blancas para rotular contactos; Clips de colores, caja de 100 unidades; Cajas de CD o DVD para las órdenes digitales; Tinta negra para almohadilla; Correctores de lapicero; Goma líquida blanca; Almohadillas para sellos; Ligas de hule N°32; Plástico adhesivo; Goma en barra Pritt de 42 gramos; Pegamento base agua para encuadernación 525; Sellos</t>
  </si>
  <si>
    <t>10 cajas de lapiceros negros (¢3.800)=¢38000
10 cajas de lapiceros azules (¢3,800)= ¢38000
25 cintas para empaque (¢380 c/u) =9500
 cintas para reloj marcador (¢18.000 c/u) =¢535.000
10 paquetes de Post It (¢1500 c/u)=¢15,000. Borradores ¢5000. 3 Perforadora industrial: ¢75000, grapadoras, ¢30,000. 10 Tijeras:¢15000. 6 Papeleras verticales¢30,000, sacagrapas: ¢9500 . Etiquetas para expedientes ¢50,000 , prensas plásticas para folder. Total ¢942,000</t>
  </si>
  <si>
    <t xml:space="preserve">Compra de útiles y materiales de oficina y cómputo varios. </t>
  </si>
  <si>
    <t xml:space="preserve">Financiero Contable:2 cintas para impresora EPSON FX-890, 20 cintas impresoras para impresora de punto de venta,   10 cintas impresoras para sumadora, ¢50.000.00, 1 pizarra acrílica para anotacines en la Caja Institucional ¢15.000.00, Un foliador para Presupuesto ¢35.000.00.   Recursos Humanos:  : Cinta de impresora modelo 505300-003 para imprimir los carnet de funcionarios y visitantes.  Rendimiento 500 impresiones ¢365.000.00, Un foliador para expedientes ¢35.000.00 ,72 cajas de lapiceros¢50,400,00, 50 cajas de lápices ,¢35,000,00, 24 borradores ¢14,400,  10 gomeros ¢7,000,00, 30 rollos cinta adhesiva transparente, ¢15,000,00, 60 cajas de prensas plásticas para fólder ¢60,000,00, 10 cintas impresoras para sumadora, ¢100,000.   12 correctores de papel líquido ¢12,600,00, 2 paquetes fundas para fotografías de 4x6(1) y 8x6 (1), 1 paquetes de fundas para negativos  3 álbumes de fotografía,¢24,000,00,  10 masking tape de 1,5 cm ancho,   3 cintas Epson FX 2190 ¢3,000,00 , 5 perforadora dos huecos ¢11,000,00 , 10 sacagrapas ¢10,000,00,  6 cajas de resaltadores fosforescentes ¢21,000,00 ,  36 marcadores de pizarra (negro, azul, rojo) ¢21,000,00, 50 cajas de clips de colores  ¢7,200,00, 40 paquetes de post it ¢30,000,00,, 5 etiquetas para expedientes ¢10,000,00, 4 humedecedores de dedos ¢1000.00, 10 plantillas para mouse ¢30,000,00.  5 tijeras 3,000,00  4 grapadoras metálicas ¢6,000,00, 20 cajas de grapas ¢28,800,00,      Total ¢730.000.                 </t>
  </si>
  <si>
    <t>Compra de 50 discos compactos DVD  y 50 discos compactos corrientes, para reproducir fotografías que solicita la administración; 6 borradores de goma blanca;  2 cajas con carruchas de cinta adhesiva transparente; 6 carruchas de cinta masking de 1 pulgada; 6 carruchas de cinta masking de 2 pulgadas; 4 cajas de clips de colores; 1 caja con prensas plásticas; 2 cajas con grapas N° 26-6 con 5.000 grapas;  24 bolígrafos color azul;  24 bolígrafos color negro; 24 lápices mina negra; 30 marcadores permanentes.  Todos estos artículos para la gestión documental de todo el departamento para los montajes de exposiciones. TOTAL: ¢145.000.00</t>
  </si>
  <si>
    <t>Se requiere para la compra de materiales de oficina y cómputo del departamento.</t>
  </si>
  <si>
    <t>Compra de materiales de oficina como lápices, grapadoras, cinta adhesiva, marcadores permanentes, resaltadores de colores, papeleras, llave maya de 8GB, clips estándar y mariposa, bolígrafos, borradores. ¢73.000</t>
  </si>
  <si>
    <t xml:space="preserve">Comisión Auxiliar de Emergencias: 
20 Cajas de 100 Unidades de Curitas rectangulares
Torundas de Gasa, 1 bolsa de 200 unidades
Campos estériles desechables fenestrados, adquisición de 8 
Guantes no estériles talla M sin talcos 4 cajas
Transpore 20 rollos de 2" 
3 torniquetes 
Mascarillas para RCP compra de 10 unidades 
Tiras reactivas para glucómetro 
3 cuellos ortopédicos 
3 inmovilizadores 
3 cinturón araña
Un juego de tubos para el laringoscopio
Cassettees para desfibrilador (DEA), ¢250,000.00. Programa 3
Total: ¢500,000.00
</t>
  </si>
  <si>
    <t>_ 4 Cajas con 100 pares de Guantes. Talla M (¢45.000)
_ 4 Cajas con 100 pares de Guantes. Talla L (¢23.000)
_ 2 Cajas con 100 respiradores desechables (¢32.000)</t>
  </si>
  <si>
    <t>Compra de:
_3 cajas de guantes de látex sin polvo tamaño mediano, // 2 cajas de guantes de látex tamaño grande // 2 cajas de guantes de látex  tamaño pequeñas. En total 7 cajas: ¢30,000
_ 3 cajas de mascarillas desechables marca 3M para el uso de los funcionarios: ¢20,000</t>
  </si>
  <si>
    <t>Unidad Médica: Compra de insumos médicos propios de la consulta externa, baja lenguas, guantes de látex y estériles, torundas de algodón, jeringas, agujas de carga, gasa estéril y en rollo. Venda coban, y venda klin, entre otros ¢350,000,00</t>
  </si>
  <si>
    <t>_Suscripción anual a los periódicos  La Nación y La República:  Total ¢235.000,00 Prog 1
_Compra libros para Biblioteca: ¢500.000 Prog. 1
_Papeles y cartulinas finas para certificados, programas de mano, gafetes, afiches, entre otros (¢200 000). Programa 1
_Herramienta de trabajo (libro)en Alfagrama para la Biblioteca Especializada en Archivística: ¢200,000,00 Programa 1
Total Programa 1: ¢1.150.000
_Para la compra de todo tipo de materiales de papel para el departamento y junta: 1 caja de papel de seguridad, resmas de papel bond carta y oficio, papel continuo, pliegos de cartulina fina y de diferentes colores, papel térmico para fax, sobres manila varios tamaños, ampos archivadores, block de notas adhesivas, toallas de cocina, servilletas, carpetas colgantes, cuadernos, entre otros: ¢600.000 Prog. 3
_CIAD: ¢7.000 Compra de papel bristol para encuestas y folletos con los servicios del Archivo Nacional en braile. Programa 3
Total Programa 3: ¢907,000,00
Total: ¢1,642,000.00</t>
  </si>
  <si>
    <t>Papel bond tamaño carta, 8.5" x 11", 20 libras, resmas de 500 unidades    
Papel bond tamaño oficio, 8.5" x 13", 20 libras, resmas de 500 unidades    
Papel carbón tamaño carta, caja de 100 unidades    
Sobres manila N°10 (tamaño carta)    
Sobres manila N°13 (tamaño oficio)    
Quita y pon amarillo 3" x 3"    
Quita y pon amarillo 1.5" x 2"    
Sobres blancos con el membrete del Archivo Nacional
Cartulina bristol de 180 gramos, 30.5 x 25 y 1/2 pulgadas, color blanco, resma de 100 pliegos    
Sobre manila N°15, 12x15, extra oficio    
Cinta Letratag papel, tamaño 1/2", color blanco, rendimiento 400 cms, línea de cinta, Dymo, compatible Letratag 91306/ 12/ 91344/ 46/ 48/ 11944/ 11946.    
Carpetas colgantes tamaño oficio    
Carpeta manila tamaño carta    
Carpeta manila tamaño oficio    
Cartulina bristol de colores surtidos, paquete de 50 unidades</t>
  </si>
  <si>
    <t>20 resmas de papel carta para informes, denuncias al Juzgado Notarial, estudios, cartas y otros (¢2200 c/u)=¢44000
20 resmas de papel oficio para estudios judiciales y denuncias (¢3.000)=¢60,000
20 archivadores de cartón para guardar notas de referencias o corrección de escrituras, notificaciones, procedimientos y otros (¢1600)=¢32.000
800 sobres membretados para el envío de documentos notariales (¢100 c/u)=¢80,000
2 resmas de papel de seguridad para testimonios =¢90.000
63 rollos de papel para impresión de boletas testigo de las áreas de atención y microfilm (¢1.000 c/u)=¢63,000
12 paquetes de sobres manila tamaño oficio= (¢4.700 c/u)=¢56400. 6 paquetes de sobres manila tamaño carta (¢4100,c/u)= 24600.  Folder de cartón para expedientes de índices trienio 2019-2021=¢357,000. Total 807.000 colones</t>
  </si>
  <si>
    <t>Compra de útiles y materiales de oficina y cómputo varios  que se utilizan en el departamento como: marcadores, lapiceros, clip, goma, grapa, lápices, tijeras, borradores, discos compactos, post-it.</t>
  </si>
  <si>
    <t xml:space="preserve">Financiero Contable: Compra de cuatro cajas de rollos de papel para impresora de punto de venta utilizada en la Caja institucional para el cobro de venta de bienes y servicios. ¢100.000.00, 10 cintas de papel para sumadora ¢10.000.00, 1 caja de papel continuo tamaño carta ¢30.000. Recursos Humanos: 15 paquetes de servilletas ¢10,000,00, 2 paquetes de filtros para percolador ¢2.230.00, Impresión de 200 folder para expedientes de personal ¢30.000. Unidad Médica: 200 folder para expedientes clínicos ¢30,000. Jefatura y Secretaria:  12 cajas de files tamaño carta ¢35.000 Servicios Generales:  Compra de papel higiénico tamaño jumbo para dispensador de papel de todos los baños de la institución ¢1.000.000 Jefatura: 15 agendas ¢26,250,00  10 planificadores  ¢7,500,     150 resmas de papel carta ¢300,000,00 y 20 resmas de papel oficio ¢46,000. Total ¢1.690.805
</t>
  </si>
  <si>
    <t>Pago de compra de 15 resmas de cartulina manila, a un precio por resma; 3 de dúplex; 25 de bristol, a un precio individual de; 1 resma de  periódico, 3 carruchas  papel engomado; 80 metros  papel de encuadernación; 75 pliegos de papeles kimberly de colores y gramaje a escoger para exposiciones  y encuadernaciones; 1 cilindro  papel tisú TENGUCHO MA-51034, 21x31 pulgadas; 12 cilindros de papel japonés HANDMADE SEKISHU FB-JTPSN, 51037, 24x39 pulgadas, 3 cilindros de papel archivando FB-R12216412 para los trabajos de  restauración, a un precio; 2 resmas cartón 40 ; 3 resmas cartón 100;  8 blocks quita y pon medianos; 6 blocks  papel rayado común; 2 cajas  carpetas manila tamaño oficio, 2 carruchas de cinta color oro para encuadernación y 2 cajas carpetas colgantes oficio. TOTAL: ¢1.220.000.00.</t>
  </si>
  <si>
    <t>Se requiere para la compra de papel para el uso en la gestión documental del departamento.</t>
  </si>
  <si>
    <t>Compra de folders tamaño oficio, carpetas colgantes  y papel. ¢20.000,00</t>
  </si>
  <si>
    <t xml:space="preserve">20 Gabachas para funcionarios (¢12500)=¢250.000 </t>
  </si>
  <si>
    <t>Compra de:
_4 gabachas de telas para los funcionarios del departamento</t>
  </si>
  <si>
    <t>Recursos Humanos: Compra de manteles para actividades de capacitación y otras actividades ¢80,000,00   Servicios Generales: Adquisición de uniformes para oficiales de seguridad (3 pantalones, 4 camisas, por año)  ,Dos gabachas, camisas y pantalones para 5 funcionarios (2 funcionarios  jardineros, 1 de mantenimiento, 1 de limpieza) ₡900,000 Servicios Generales:
Compra de franela y paños para limpieza ¢100.000.  Total ₡1,000,000</t>
  </si>
  <si>
    <t>Pago de confección de 12 gabachas para los trabajos del departamento . TOTAL: ¢60.000.00</t>
  </si>
  <si>
    <t>Para la adquisición de materiales de limpieza para la cocina. ¢25.000 Prog 3</t>
  </si>
  <si>
    <t xml:space="preserve"> Servicios Generales: Compra de bolsas para basura grandes y de jardín, jabón líquido para manos, desinfectante, pledge, escobas, mechas, jabón lavaplatos, jabón en polvo (artículos para toda la institución)   ¢500,000.    </t>
  </si>
  <si>
    <t xml:space="preserve">Pago de la compra de 6 galones de detergente líquido neutro, para los procesos de restauración de documentos.                                                                                                                                                                                  </t>
  </si>
  <si>
    <t>Comisión Auxiliar de Emergencias: Compra e instalación de señales de emergencia (incluyendo foto luminiscentes) para los edificios incluida la IV Etapa del edificio según los recomendado por el Plan de Emergencias del Archivo Nacional   ¢300.000.00 Prog. 3</t>
  </si>
  <si>
    <t xml:space="preserve">Servicios Generales: Adquisición de Guantes, anteojos, equipo de protección para motociclista  ¢250,000. </t>
  </si>
  <si>
    <t>Compra y reposición de algunos utensilios en la cocina. ¢20.000 Prog. 3</t>
  </si>
  <si>
    <t xml:space="preserve">Compra de:
_10 paquetes de platos plásticos desechables N°7, de 25 unidades cada uno: 6000
_10 paquetes de vasos plásticos desechables N° 7 de 25 unidades cada uno: 6000
_12 paquetes de cucharas plásticas desechables de 25 unidades cada uno: 2500
_12 paquetes de tenedores plásticos desechables de 25 unidades de cada uno: 2500
_1 paquete de 200 removedores para café: 3000
 </t>
  </si>
  <si>
    <t>Para la compra de placas para el reconocimiento de los ganadores a los premios archivísticos en el 2017. ¢100.000,00 Prog. 2
Baterías triple A recargables y su respectivo cargador para las grabadoras utilizadas por la secretaria de la Junta Administrativa, la Asesoría Jurídica y la Unidad de Proyección Institucional. ¢45.000.00 Programa 3
Baterías doble A recargables para el mouse y teclado inalámbrico de la diseñadora gráfica. ¢20.000.00 Programa 3</t>
  </si>
  <si>
    <t xml:space="preserve">Compra de baterías para focos utilizados en caso de falta de fluido eléctrico en los depósitos
_ 10 Triple A
_ 2 Modelo CR2032 3v
</t>
  </si>
  <si>
    <t xml:space="preserve">Recursos Humanos: 100 Carnet  (2600 cada uno) y 100 porta carnet (400 cada uno) para funcionarios nuevos, sustituciones de los dañados y extraviados. ¢300.000.00      Servicios Generales: Gafetes para visitantes con su  correspondiente porta gafete y cordón ¢100,000 Baterías (pilas) para focos de oficiales de seguridad, detector de metales, relojes, control de portón eléctrico ¢25,000,00   </t>
  </si>
  <si>
    <t>Para la compra de otros suministros para la auditoría ¢20.000</t>
  </si>
  <si>
    <t>Pago de extremos laborales para funcionarios que se pensionarán en el año 2018.</t>
  </si>
  <si>
    <t>Pago de la cuota al Programa Ayudas para el Desarrollo de los Archivos Iberoamericanos de la XIX Convocatoria a tipo de cambio de  ₡650.00 el Euro (€9.500).  Total ¢6.175.000,00 . Prog 2</t>
  </si>
  <si>
    <t>JUSTIFICACIÓN DEL GASTO POR INGRESOS PROPIOS</t>
  </si>
  <si>
    <t>OBJETO DEL
GASTO INGRESOS PROPIOS</t>
  </si>
  <si>
    <t>Departamento  Dirección General</t>
  </si>
  <si>
    <t>Dieta estimada para el 2018 para los miembros de la Junta Administrativa del Archivo Nacional: (2017=  ¢21.528,39 x 5% de aumento= ¢22.604,81.  Para un total de 3 miembros que devengan la dieta y por 48 sesiones, total ¢3.255.093 Prog. 2</t>
  </si>
  <si>
    <r>
      <t>_Para la publicación de circulares, directrices, resoluciones y otros documentos producidos en la Dirección General y Junta Administrativa, en el Diario Oficial La Gaceta: ¢1.650.000,00. Programa 2
_CIAD: Rotulación vertical para el parqueo institucional para reservar los espacios para personas discapacitadas (Rótulo informativo), ¢180.000,00. Programa 3
_</t>
    </r>
    <r>
      <rPr>
        <b/>
        <sz val="10"/>
        <rFont val="Arial"/>
        <family val="2"/>
      </rPr>
      <t>Dentro de esta subpartida se incluye la suma de ¢183.000.00, para pautar con el SINART, S.A. de acuerdo con el inciso C. artículo 19 de la Ley 8346.</t>
    </r>
    <r>
      <rPr>
        <sz val="10"/>
        <rFont val="Arial"/>
      </rPr>
      <t xml:space="preserve"> Programa 2. Total Prog. 2: ¢1.833.000
_Producción de materiales promocionales centrados, entre otros, en el proceso de transferencias relacionadas con el artículo 53: afiches (¢ 150.000), impresos dirigidos a periodistas y a instituciones públicas (¢ 250.000), publicidad sobre el tema en radio y/o publicidad digital ( ¢1.250.000): ¢ 1,650,000,00 (Información) Prog. 1
Total general: ¢3.663.000,00</t>
    </r>
  </si>
  <si>
    <t xml:space="preserve">Comunicados en prensa escrita, televisiva y radial: 
_Avisos para actividades relevantes programada por la Unidad de Proyección Institucional: 
¢820.000,00 (Avisos tamaño 3 x 3) Prog 1
_Aviso sobre la presentación de las Publicaciones del Archivo Nacional: ¢616.000,00 (Aviso tamaño 3 x 3) Prog 1
_5 banners institucionales para que cuando se llevan una exposición en préstamo se la lleven y haya presencia institucional: ¢175.000 Programa 1
_Pautas publicitarias en Facebook de mensajes relevantes para la organización: ¢ 750.000,00. Prog 1
_Lápices promocionales del Archivo Nacional (¢ 110.000,00) y
 libretas encoladas en el lomo, para usuarios del Archivo Nacional  (¢ 290.000,00): ¢400.000,00 Programa 1
_Lanzamiento de la nueva identidad institucional (¢1.000.000,00)
_Material promocional y de difusión del patrimonio documental: ¢500.000,00 (Publicidad). Prog. 1
Total: Programa 1= 4.261.000
_Publicación del aviso del XXX  Congreso y de un mensaje de felicitación a los archivistas del país en su día: ¢616.000,00 (Aviso tamaño 3 x 3) Prog 2
Dentro de esta subpartida se incluye la suma de ¢660.900.00, para pautar con el SINART, S.A. de acuerdo con el inciso C. artículo 19 de la Ley 8346. (Programa 2). 
_Apertura de Premios Nacionales en Archivística:   ₡616.000,00 (Aviso tamaño 2 x 3) Prog 2. Total Prog 2: ¢1.892.900 
</t>
  </si>
  <si>
    <t>_Aviso de cierre de la institución a fin de año: ¢616.000,00  (Aviso tamaño 3 x 3) Prog 3. Prog 3: ¢616.000.
_Impresión de carpetas ( ¢200,000,00), desplegables ( ¢200,000,00), rótulo institucional  para rotulación interna y externa del edificio, banners ( ¢140,000,00), entre otros productos promocionales para la implementación del nuevo logotipo del Archivo Nacional: ¢540.000,00. Prog 3
_Comisión Salud Ocupacional: Impresión de rótulo, banners y afiches para divulgar la política institucional en salud ocupacional. Programa 3 ¢ 250,000,00 (Publicidad). Total prog. 3: ¢1.406.000
Total final:  ₡.7559.900</t>
  </si>
  <si>
    <t>_Cuadernillo de la Memoria del Congreso Archivístico 2017. ¢2.090.000,00
_Revista del Archivo Nacional RAN 2017. ¢3.960.000,00
Total Prog 1: ¢6.050.000,00
_Impresión de boletas de disconformidades y sugerencias para la Contraloría de Servicios. Programa 3 ¢ 650,000,00
_Comisión Institucional de Ética y Valores: Impresión y encuadernación del "Código de ética del Archivo Nacional" Programa 3 ¢ 250,000,00
Total Prog 3: ¢900.000,00
Total general: ¢6.950.000,00</t>
  </si>
  <si>
    <t xml:space="preserve">Financiero Contable: Pago de comisiones bancarias por cobro de bienes y servicios con tarjetas de crédito y de débito.
Pago de comisiones a los bancos: Central de Costa Rica y de Costa Rica, por venta de Timbre de Archivo Nacional.
Gasto por descuentos en venta de timbre de Archivo Nacional (6%) 
</t>
  </si>
  <si>
    <t>Digitalización de 5100 tomos de protocolos notariales depositados y cancelados por los notarios (118.779.408 colones)
Administración del sistema INDEX (215.616.748 colones)</t>
  </si>
  <si>
    <t>Pago de ampliación del contrato de digitalización de aproximadamente 3.000 tomos de protocolo notarial.</t>
  </si>
  <si>
    <t xml:space="preserve">Para la contratación de servicios jurídicos externos que permitan apoyar las decisiones de la Administración en aquellas situaciones complejas de contratación administrativa, entre otros. 50 horas profesionales. Prog. 3 ¢3.000.000,00 </t>
  </si>
  <si>
    <t>Servicios Generales: . Pago de los servicios de seguridad y vigilancia del edificio (I, II y III Etapas).   El cálculo  Incluye los reajustes de precios del I y II semestre, ¢75,300.000,00  Pago del servicio de limpieza del edificio.   El cálculo incluye el reajuste de precios del I y II semestre, ¢41,718.944.37.</t>
  </si>
  <si>
    <t>_Contratación de un traductor para revisar y actualizar los resúmenes en inglés de la Revista del Archivo Nacional 2018. Monto sugerido: ¢ 200.000,00 Programa 1
_Contratación de un traductor para revisar y actualizar el texto en inglés  del Archivo Nacional en Wikipedia: ¢ 300.000 Programa 1
Total Programa 1:  ¢500.000,00
_Comisión Salud Ocupacional: Contratación de servicios profesionales en Salud Ocupacional: Monto ¢ 3.500.000,00 Programa 3
_Previsión para el financiamiento de los proyectos ADAI, con un monto estimado de 10.000.000,00 (aprox. 16.000 Euros) Programa 2.
Total Programa 3: ¢3.500.000,00
Total general: ¢14,000.000,00</t>
  </si>
  <si>
    <t xml:space="preserve">Contratación de los Servicios Técnicos Archivísticos de un estudiante de la carrera de Archivística, que colabore en la descripción y transferencias de los documentos y brinde apoyo en labores técnicas propias de la gestión documental de la institución. ¢450.000 por 3 meses. Total ¢1,350,00,00 </t>
  </si>
  <si>
    <t>Costo de tiquete aéreo para asistir a actividades programadas por la Red Sinergia ALA a un país de América Latina. Monto ¢750.000.00. Programa 1
Costo del tiquete aéreo para asistir a la reunión anual del Comité Intergubernamental del Programa ADAI  ¢1.100.000,00. 
Costo del tiquete aéreo para asistir a evento convocado por la ALA o CIA ¢1.100.000,00. Prog. 2
Total:  ¢2.200.000,00</t>
  </si>
  <si>
    <t>Pago de viáticos para asistir a actividades programadas por la Red Sinergia ALA a un país de América Latina. Monto ¢750.000.00. Programa 1
Pago de viáticos para asistir a la reunión del Comité Intergubernamental del Programa ADAI  ¢900.000,00. 
Pago de viáticos para asistir a evento convocado por la ALA ¢1.100.000,00. Prog. 2
Total Programa 2:  ¢2.000.000,00</t>
  </si>
  <si>
    <t>Servicios Generales: Pago del seguro de los dos vehículos y una motocicleta de la institución ¢1,800,000,  Pago de seguro del edificio ¢31.200.000.00</t>
  </si>
  <si>
    <t xml:space="preserve">XXX Congreso Archivístico Nacional: Dos tiquetes aéreos ($5000)** ¢ 3.075.000,00; viáticos de conferencistas internacionales ($1200) ¢738.000,00; Hospedaje conferencistas internacionales ($1200) ¢738.000,00; Catering y otros servicios ¢11.770.000,00, carpetas ¢1.045.000,00; obsequios a expositores ¢165.000,00; papelería y bolígrafos ¢385.000,00; imprevistos ₡899.400,00 (5%)
Total: ¢18.887.400,00.  Prog 2  **Tipo de cambio estimado: US $ 1  = ¢ 615,00 
</t>
  </si>
  <si>
    <t xml:space="preserve">Recursos Humanos:  Gastos inherentes a los siguientes cursos:
*Dos  Cursos Administración Archivos de Gestión ¢375,000,00 duración 20 horas y 15 participantes c/u. 
*Curso Administración de Archivos Centrales ¢500,000.00, duración 80 horas cupo 10. 
*Taller para cumplimentar la Guía de Chequeo para auditorías archivísticas ¢205,000.00, duración 12 horas. Cupo 10.
* Dos Charlas Práctica Notarial ante el Archivo Nacional . Duración 4 horas.¢300,000.00 Cupo 50 c/u. 
*Curso de descripción y clasificación de documentos.  ¢172,500.00 Duración 12 horas, Cupo 15.
*Curso sobre Gestión de Documentos electrónicos y digitalización.¢230,000.00   duración 12 horas. Cupo 20.
*Curso Nuevos Reglamentos sobre la Ley 7202, ¢287,500.00, duración 12 horas. Cupo 25.
</t>
  </si>
  <si>
    <t xml:space="preserve"> *Taller Conservación preventiva de documentos ¢125,000.00 Duración 40 horas. Cupo 10.
* Curso Gestión de Expedientes Administrativos ¢287,500.00., duración 12 horas. Cupo 25. 
*Curso Norma Nacional de Descripción ¢ 157,500.00, duración 12 horas. Cupo 15.</t>
  </si>
  <si>
    <t xml:space="preserve">Celebración del mes de la patria: ¢1,000.000,00 Prog 1 
Celebración del Día Internacional de los Archivos: ¢900.000,00 Prog 1 
Presentación de las publicaciones del AN: ¢375.000,00 Prog 1 
Inauguración exposición documental: ¢550.000,00  Prog 1
Conmemoración del Día Mundial del Patrimonio Audiovisual (27 de octubre): ¢200.000,00 Prog 1 
Otras actividades protocolarias y sociales relacionadas con donaciones de documentos, conferencias de prensa, mesas redondas: ¢1.100.000,00 Prog 1
Total Prog 1: ¢4.125.000,00
</t>
  </si>
  <si>
    <t xml:space="preserve">Servicios Generales: Reparaciones menores en el edificio (paredes, techos, pisos, barandas, portón eléctrico, etc.) ₡3,000,000.00. </t>
  </si>
  <si>
    <t>Pago del contrato de recarga de todos los extintores institucionales.</t>
  </si>
  <si>
    <t>Servicios Generales: Cambio de 6 tanques hidroneumáticos dañados (tanques de aire conectado a las bombas,  los cuales se encuentran solidificados por estar mala la membrana interna (no son reparables) y el tanque original del edificio que ya ha presentado fallas que por su  obsolescencia no son reparables), costo 3,100,000,00 y  sustitución de 1 electroválvula con panel de control (se encarga de manera electrónica de controlar el llenado del tanque de captación, esto por cuanto actualmente se utiliza una boya de flotación y una válvula de cierre ordinaria que tiende a fallar y dejar llenando el tanque hasta que se rebalsa) costo 1,100,000,00 . Total ¢4,200,000.</t>
  </si>
  <si>
    <t>Mantenimiento de un montacargas ubicado en el depósito de la III etapa para el traslado de los documentos. ¢500.000</t>
  </si>
  <si>
    <t>Servicios Generales: Provisión para mantenimiento preventivo y correctivo de planta de respaldo eléctrico,  ¢1,800.000.  Mantenimiento del sistema de bombeo de agua potable ¢2,500.000.    Mantenimiento de la bomba contra incendios ¢1,750.000.   Mantenimiento de equipo de jardinería ¢300.000.  Mantenimiento de elevador del núcleo central ¢2,000,000. Mantenimiento del sistema de detección de humo ₡500.000 Total ₡9,350,000</t>
  </si>
  <si>
    <t>Servicios Generales Mantenimiento y reparación de los equipos móviles de la institución ¢300.000.</t>
  </si>
  <si>
    <t>Servicios Generales: Mantenimiento y reparación de la central telefónica ¢1.750.000 (contrato de mantenimiento). Actualización de las versiones del software telefónico (mejoras necesarias para mantener estable el sistema (costo 600000) y actualización de tarificador telefónico (no se ha actualizado desde que se compró, costo 650000), ₡1,250,000. Total ₡3,000,000</t>
  </si>
  <si>
    <t xml:space="preserve">Mantenimiento y reparación del equipo y mobiliario de oficina en general, (fotocopiadoras, máquinas de escribir, escritorios, sillas) ¢500.000.00 Prog 3 </t>
  </si>
  <si>
    <t xml:space="preserve">Mantenimiento de 9 visores de microfichas (40.000 cada uno para un total de ¢360.000 )
Mantenimiento de 2 fotocopiadoras, ¢250.000 </t>
  </si>
  <si>
    <t xml:space="preserve">Contratación de servicios de mantenimiento de la impresoras Kyosera </t>
  </si>
  <si>
    <t>Proveeduría : Mantenimiento preventivo y correctivo de equipo de impresión y fax ¢150,000,00    Servicios Generales: Mantenimiento del sistema de aires acondicionados  de la institución y  extractores (5,500,000,00), reparaciones que se requieran e inclusión de aires que se encontraban en garantía (2,000,000,00).  Los filtros de los inyectores de aire de Archivo Notarial (1,558,739,97).  Recursos Humanos: mantenimiento de trituradora de papel 100,000,00, Total ₡9.308.739,97.</t>
  </si>
  <si>
    <t>Mantenimiento de fotocopiadora.</t>
  </si>
  <si>
    <t>Mantenimiento preventivo y correctivo de las impresoras de la Dirección General y Junta Administrativa. ¢800.000.00 Prog. 3</t>
  </si>
  <si>
    <t xml:space="preserve">Contrato de mantenimiento preventivo, correctivo y repuestos para impresoras láser y multifuncional: 
_ 1 Multifuncional Konica Milnolta
_ 2 Impresoras HP
</t>
  </si>
  <si>
    <t>Mantenimiento de 3 impresoras laser (50.000 para cada una), de 2 escáneres reproductores de microfichas (90.000 colones cada uno) para un total de 330.000 colones.
Mantenimiento impresora láser, proyector y fax. Total ¢340,000</t>
  </si>
  <si>
    <t>Contratación de servicios de mantenimiento de la fotocopiado Kyosera</t>
  </si>
  <si>
    <t>Financiero Contable: Compra de 30 horas de soporte técnico para sistema BOS (30 horas X $70 x ¢565 ¢1.186,500.00) y                      Recursos Humanos:    Compra de 50 horas de soporte técnico para sistema BOS (60 horas X $70 x ¢565 ¢1,977.500.00) .  Recursos Humanos: mantenimiento de equipo  utilizado para ofrecer capacitaciones 100,000,00           Total ¢3,264.000,00</t>
  </si>
  <si>
    <t>Mantenimiento de equipo de impresora y escáner.</t>
  </si>
  <si>
    <t xml:space="preserve">Ampliación de garantías y licenciamiento anual de telecomunicaciones (Switches y otros) Los switches son equipos que se encargan de conectar los dispositivos de trabajo (Computadoras, impresoras) a la red interna asignando una conexión segura para la transmisión de datos. Los dispositivos adquiridos son configurables y de alta demanda de tráfico de información diaria, por lo que requieren de actualización de software interno (firmware) y extensión de la garantía del fabricante en caso de fallas del dispositivo. ₡6.150.000,00 </t>
  </si>
  <si>
    <t xml:space="preserve">Contrato de servicios profesionales especializados (Componentes El Orbe)
Servicio de asistencia, mantenimiento y soporte especializado para la plataforma tecnológica, incluyendo: servidores físicos HP G6 y G8, dispositivos de seguridad perimetral Fortigate y Fortianalyzer, dispositivos de almacenamiento de alto desempeño HP P2000 y HP 3PAR, plataforma de virtualización VMWare, dispositivos de telecomunicaciones (Switches HP), dispositivos de respaldos en cintas magnéticas Data Protector, Directorio Activo, sistemas operativos Windows 7, 10 y Data Center, entre otros.  ₡5.100.000,00 
Mantenimiento preventivo impresora del Departamento Actualmente se cuenta con una impresora laser que requiere un mantenimiento, brindado por un representante de la marca, para su buen funcionamiento, implicando limpieza y revisión. ₡200.000,00 
Mantenimiento preventivo de escáneres Los escáneres que apoyan el proceso de digitalización que se realiza en la institución, requieren un mantenimiento preventivo especializado, brindado por un representante de la marca, para mantener su correcto funcionamiento. ₡1.000.000,00 </t>
  </si>
  <si>
    <t xml:space="preserve">Mantenimientos centro de datos
1. Mantenimiento del sistema de control de acceso del centro de datos.
2. Mantenimiento de las UPSs (centro de datos y cuarto de telecomunicaciones del DAN) que requieren ser revisados al menos 1 vez al año para verificar el estado de sus componentes (baterías y de los dispositivos de control electrónico). ₡500.000,00 
Ampliación de garantías, licenciamiento anual de servidores
1. Los equipos de servidores físicos requieren extensión de la garantía para su buen funcionamiento y continuidad en caso de un incidente o falla. Se incrementa el monto presupuestado debido a que se vence la garantía de algunos servidores, lo que incrementa la cantidad de garantías a extender.
2. El VMWare es la herramienta tecnológica que permite la virtualización, administración y control de los servidores. Esta requiere actualización del licenciamiento y extensión de garantía. ₡3.000.000,00 
Ampliación de garantías y licenciamiento anual de almacenamiento de alto desempeño. La plataforma de almacenamiento de alto desempeño está compuesta por tres equipos (HP P2000, HP 3PAR y WDSentinel). Se requiere actualizar las garantías y licenciamientos. ₡2.500.000,00 </t>
  </si>
  <si>
    <t xml:space="preserve">Ampliación de garantías y licenciamiento anual de los equipos seguridad perimetral de la red y acceso a Internet  Los dispositivos adquiridos para la seguridad perimetral de la red permiten mantener la seguridad de la información y dispositivos de la institución, frente a un posible ataque de personas laciosas. Dicho dispositivo cuenta con un software de administración segura y requiere una constante actualización de su software interno. Se requiere de actualización de la licencia anual y la extensión de la garantía del fabricante. ₡2.000.000,00 
Ampliación de garantías y licenciamiento anual de los equipos respaldos (Data Protector) 1. Soporte y ampliación de garantía de la librería de cintas (respaldos): La librería de cintas para el respaldos de información, es un dispositivo sensible de gran importancia para el resguardo de la información institucional. Por ello requiere que se tenga un plan de garantía extendida en caso de fallas del dispositivo por parte del fabricante. 2. Actualización y Soporte del software Data Protector: El control de acceso el dispositivo que permite entrar y salir del cuarto de servidores, el cuál es configurado y administrado por medio de software, generando bitácoras de acceso. Se requiere la actualización de la licencia anual de este software. ₡1.000.000,00 
</t>
  </si>
  <si>
    <t>Licenciamiento anual y mantenimiento de antivirus La licencia de Antivirus, es una licencia de pago anual para su uso, por lo que se requiere actualizar el uso del software para ayudar a mitigar los ataques de programas maliciosos o virus que puedan afectar los dispositivos y datos de los equipos institucionales. ₡1.500.000,00 
Licenciamiento de usuario 2 anualidades Adobe Creative Cloud para DCONS y Proyección Institucional. ₡1.000.000,00 
Renovación cableado estructurado Sobre la renovación del cableado estructurado, nuestra institución, cuenta con un cableado que se implementó a principios del año 2000 aproximadamente. Las nuevas demandas, aumento de personal, reorganización de zonas de trabajo y la demanda de requerimientos de nuevos dispositivos, hacen que se requiera un planeamiento escalonado de creación de nuevos puntos de red. Existen áreas donde no hay conexiones certificadas (que garantizan la velocidad de conexión a la red), por lo que se utilizan instalaciones temporales de cableado de red para interconectar los equipos, mismos que no cuentan con una conexión eléctrica alimentada por el circuito conectado a la planta eléctrica, haciendo vulnerable los equipos frente a fallas. ₡4.500.000,00</t>
  </si>
  <si>
    <t xml:space="preserve">Mantenimiento preventivo computadoras iMac
Sólo el fabricante o un proveedor autorizado puede realizar el mantenimiento ya que el equipo se encuentra en garantía. ₡200.000,00
</t>
  </si>
  <si>
    <t>Pago de 10 servicios de mantenimiento preventivo de la maquinaria de restauración, encuadernación, fotocopiadora y equipo de microfilm, así como los lentes, cámaras fotográficas y equipo de grabación.</t>
  </si>
  <si>
    <t>Servicios Generales: Pagos de derechos de circulación de los equipos móviles ¢175,000.</t>
  </si>
  <si>
    <t xml:space="preserve">Compra de 18 tóneres para las impresoras de venta de imágenes (12 para la impresora Kyocera 600.000 colones y 6 para la impresora LexMark 548.000 colones); tinta para sellos 20.000 colones. Total ¢1.168.000 </t>
  </si>
  <si>
    <t>Pago de compra de 15 galones de ácido revelador Prostar y 15 galones de ácido fijador Prostar para los procesos de revelado de película de microfilm. TOTAL: ¢1.000.000.00</t>
  </si>
  <si>
    <t xml:space="preserve">Compra de cintas de respaldo
Las cintas de respaldos son un medio externo para garantizar los datos generados en la institución. El monto presupuestado se incrementa respecto al año 2017 debido a la necesidad de comprar un paquete más que el año anterior. ₡1.600.000,00 Compra discos duros externos
Requeridos para el respaldo de archivos de usuario de equipos que están en mantenimiento, respaldo de sistemas de información, intercambio de archivos de gran tamaño, almacenamiento de instaladores y drivers para las tareas de soporte técnicos de usuario.₡ 500.000,00 
</t>
  </si>
  <si>
    <t xml:space="preserve">Se presupuesta dinero para la compra de repuestos de los visores de microfichas ¢500.000 </t>
  </si>
  <si>
    <t>_100 juegos de separadores de libros antideslizantes color negro = ¢2.025,00 Total: ¢202.500,00 para la Biblioteca. Programa 1</t>
  </si>
  <si>
    <t>Material necesario para la venta de servicios (digitalización de protocolos, constancias, reproducciones, venta de imágenes digitalizadas y microfilmadas impresas, facilitación de tomos y depósito de tomos): 18 cintas para impresora EPSON M188 18.000 colones; 20 cajas de clips plásticos 7500 colones; 20 almohadillas para sellos 90.000 colones; 20 humedecedores de dedos 12.000 colones; 25 cajas de grapas 37,000 colones; 20 cajas de marcadores o pilots 19.000 colones; 3 sellos fechadores 30.000 colones; 10 perforadoras de papel 26.000 colones; 10 cajas de notas adhesivas 15.000 colones; 3 cajas de lápices 10.000 colones. Total ¢223.500</t>
  </si>
  <si>
    <t>Para la compra de 35 galones de pegamento cola blanca para la encuadernación de tomos de protocolo notarial. TOTAL: ¢500.000.00.</t>
  </si>
  <si>
    <t>15 resmas de papel carta  33.000 colones; 65 resmas de papel oficio 195.000 colones (para constancias, reproducciones y copias). 25 archivadores de cartón para archivo de solicitudes de constancias, recibos de cancelación de impresiones, copias de recibos de tomos de protocolo 40.000 colones. 20 rollos de papel térmico para la etiquetera del control de filas 80.000 colones. 100 talonarios de recibos de depósito de tomos 250.000 colones. 15 talonarios de irregularidades en tomos 30.000 colones. 8 talonarios de control de entrega de recibos de tomos de protocolo 8.000 colones.  2000 fichas descriptivas de tomos de protocolo 40.000 colones. 500 formularios de cadena de trámite 3.000 colones. 20 talonarios de recibos de restauraciones 20.000 colones. 10 cajas de folders 26.000 colones.</t>
  </si>
  <si>
    <t>4700 recibos provisionales de tomos de protocolo 117.000 colones. 90 rollos de papel para boletas testigo 36.000 colones; 7500 boletas testigo de uso interno 150.000 colones; 1500 solicitudes de constancias 30.000 colones; 3000 recibos para constancias 60.000 colones; 2000 solicitudes de copias certificadas y certificaciones 40.000 colones; 2000 recibos para fotocopias certificadas 60.000 colones; 1.000 solicitudes de ulteriores testimonios 20.000 colones; 1.000 recibos de ulteriores testimonios 30.000 colones; 10 talonarios de boletas de tasa y cancelación de recibos 50.000 colones. TOTAL 1.321.000 colones</t>
  </si>
  <si>
    <t xml:space="preserve">Pago de compra de 40 resmas de papel líder de 250 pliegos  y 20 de cartón calibre 80, para encuadernaciones de tomos de protocolo notarial. TOTAL: ¢2.000.000.00                                                                                                </t>
  </si>
  <si>
    <t>Compra de 200 metros de tela army olivo para la encuadernación de tomos de protocolo notarial. TOTAL: ¢860.000.00</t>
  </si>
  <si>
    <t>Recursos Humanos: Vajilla desechable (1500 vasos, ¢55,000,00,  500 platos ¢20.00.00, 200 removedores ¢700;  1500 cucharas, tenedores y cuchillos, ¢30.000.00)  para actividades de capacitación y actividades Institucionales 
Total ¢105.700</t>
  </si>
  <si>
    <t xml:space="preserve">Compra de 4 punteros laser para impartir capacitaciones al Sistema Nacional de Archivos y efectuar presentaciones de los informes de inspección en las instituciones </t>
  </si>
  <si>
    <t>Para sustituir teléfonos que están fallando ¢100.000.00</t>
  </si>
  <si>
    <t>Compra de teléfono para reponer uno que está dañado en el Área de Restauración y mantener otro de reserva en caso de emergencia.</t>
  </si>
  <si>
    <t>Radios de onda corta
Se requiere la adquisición de dos radios de onda corta para el uso de los funcionarios del DTI en las actividades fuera del departamento,  principalmente en la labores de mantenimiento del centro de datos, las telecomunicaciones (red institucional) y soporte técnico de usuario. ¢320.000</t>
  </si>
  <si>
    <t>Dos Trituradoras de papel para la secretaría de Dirección General y Asesoría Jurídica ¢160.000. Dos muebles estilo bibliotecas para la Subdirección General para sustituir las que se encuentran en mal estado ¢150.000</t>
  </si>
  <si>
    <t>Compra de un mueble metálico de seguridad para la custodia de documentos que se cosen y encuadernan en el Área de Encuadernación.</t>
  </si>
  <si>
    <t>Compra de relojes marcadores para la recepción de índices  ¢400.000) y sillas ergonómicas ¢400.000 para un total de ¢800.000</t>
  </si>
  <si>
    <t xml:space="preserve">Adquirir sillas ergonómicas para el departamento.¢210.000
</t>
  </si>
  <si>
    <t>Para la compra de sillas ergonómicas ¢150.000.00
Financiero Contable: 1 armario metálico para archivar documentos contables y presupuestarios ¢150.000.00 1 encuadernadora de espiral para encuadernar los documentos financieros y presupuestarios que se requiera ¢75.000.00</t>
  </si>
  <si>
    <t xml:space="preserve">Para la compra de sillas para los funcionarios del departamento. </t>
  </si>
  <si>
    <t>Se requiere una silla ergonómica, una sumadora.</t>
  </si>
  <si>
    <t>Desarrollo de sistema  Gin -Gun el cual se desarrollará por etapas en 2018-2019 I Etapa (estado de los notarios,  integrado con el Registro Nacional de notarios , control de índices y protocolo)</t>
  </si>
  <si>
    <t>Crecimiento en la capacidad de almacenamiento
Según el estudio de almacenamiento proyectado para el año 2017 y basados en la información provista por las jefaturas de departamento, se requiere la adquisición de almacenamiento de alto desempeño. La disminución en el monto presupuestado, se debe a una disminución en el costo de los discos duros y otros dispositivos requeridos. ₡15.500.000,00</t>
  </si>
  <si>
    <t xml:space="preserve">Segunda tarjeta madre para Switch Principal (redundancia)
El Switch principal es el eje sobre el que funciona toda la red institucional y actualmente, aunque viene preparado para este fin, no cuenta con un mecanismo de redundancia, por lo que se propone la adquisición de una segunda tarjeta madre para habilitar esta funcionalidad. El riesgo que se corre si este equipo falla es que toda la red institucional quedaría fuera de servicio. ₡3.000.000,00 </t>
  </si>
  <si>
    <t xml:space="preserve">Adquisición librería de respaldos en cintas magnéticas.
Dado el incremento de la información en los repositorios de documentos digitalizados, el equipo actual que realiza los respaldos de información, con dos cabezas lectoras, está llegando al límite de su capacidad de atención, por lo que se propone adquirir un nuevo equipo con mayor capacidad de respaldo simultaneo y de una tecnología más moderna que facilite y mejore el servicio de resguardo de información y la recuperación de la misma. 
El riesgo que se corre que es los respaldos institucional no se puedan realizar de manera correcta o que la recuperación de archivos sea extremadamente lenta.
Actualmente se realiza respaldos de información de documentos de Usuarios, las imágenes digitales, los sistemas de información, Bases de datos, videos de seguridad entre otros, generando un proceso lento por cada respaldo de información por la gran cantidad de datos que se encuentran almacenados. ₡5.000.000,00 </t>
  </si>
  <si>
    <t>UPS para sustitución por obsolescencia Se requiere adquirir 20 UPS como parte de el proceso de actualización tecnológica para sustituir equipos que ya cuentan con más de 5 años y que por lo tanto están en obsolescencia tecnológica. ₡1.000.000,00</t>
  </si>
  <si>
    <t xml:space="preserve">Computadoras de escritorio: para sustitución por obsolescencia de 15 computadoras de escritorio como parte de el proceso de actualización tecnológica para sustituir equipos que ya cuentan con más de 5 años y que por lo tanto están en obsolescencia tecnológica. ¢6.750.000. 
Renovación licenciamiento de Microsoft Office (1/3 de las licencias pendientes de actualizar)
Actualmente la institución cuenta con aproximadamente 25 licencias de Office 2016 y las restantes 125 licencias se encuentran obsoletas, por lo que se propone renovar una tercera parte de las licencias. ¢6.100.000
Actualización de licenciamiento de Windows Server Datacenter ¢3.600.000
Actualización de licenciamiento de SQL Server Std. Edition ¢4.700.000
</t>
  </si>
  <si>
    <t>Adquisición de un servidor físico
En la actualidad, se cuenta con dos servidores físicos para atender servicios como la conexión de la librería de respaldos y el Directorio Activo secundario, sin embargo, estos dispositivos ya tienen más de 5 años, por lo que el nivel de obsolescencia eleva el riesgo de fallo, por lo que se propone la adquisición de un servidor nuevo. ¢5.000.000
Adquisición de equipo de telecomunicaciones
Se requiere la adquisición de: 
_Dos switches de 24 puertos para soportar el crecimiento de puntos de red requeridos en el departamento de Conservación, luego de la renovación de cableado estructurado y para eliminar switches obsoletos y para atender las necesidades de puntos de red nuevos en el tercer piso. 
_Dos switches para el ampliar la cobertura en de la red inalámbrica en las zonas de Archivo Notarial y el área del sótano (Salón multiusos, Conservación, parqueo y Archivo Central) . ¢5.000.000</t>
  </si>
  <si>
    <t>Herramienta especializada en la automatización de la gestión de la Auditoría Interna, para el ejercicio de las diferentes labores que se realizan en sus etapas de planificación, control, supervisión, papeles de trabajo, seguimiento a las recomendaciones a informes emitidos.</t>
  </si>
  <si>
    <t xml:space="preserve">Dos botiquines médicos equipados para renovar los actuales ¢160.000 Comisión de Emergencias </t>
  </si>
  <si>
    <t xml:space="preserve">Un sistema electrónico de acceso a los depósitos del Departamento de Archivo Notarial en donde se encuentran ubicados los tomos de protocolos de los notarios. ¢2.500.000  </t>
  </si>
  <si>
    <t>Compra de un locker para guardar los bienes personales de los funcionarios debido a cambios en la distribución de espacio de la USTA Total: 150,000,00</t>
  </si>
  <si>
    <t>Premio de reconocimiento al ganador a la mejor investigación archivística 2018 (José Luis Coto Conde). ¢350.000 Prog. 2</t>
  </si>
  <si>
    <t>Reintegros por compra errónea de Timbre de Archivo Nacional y para devolución de cuotas de suscripción al servicio INDEX, a los notarios que se retiren.</t>
  </si>
  <si>
    <t>Pago de cuota $300 (Asociación Latinoamericana de Archivos) a tipo de cambio ¢575.00,  ¢172.500,00. 
Pago de cuota €780 (Consejo Internacional de Archivos) a tipo de cambio de  ₡650.00 el Euro  ¢507.000,00
Total ₡ 679.500,00 Prog 2</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</si>
</sst>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 #,##0.00_ ;_ * \-#,##0.00_ ;_ * &quot;-&quot;??_ ;_ @_ "/>
    <numFmt numFmtId="164" formatCode="_(* #,##0.00_);_(* \(#,##0.00\);_(* \-??_);_(@_)"/>
    <numFmt numFmtId="165" formatCode="#,##0.00000000000000000"/>
  </numFmts>
  <fonts count="13">
    <font>
      <sz val="10"/>
      <name val="Arial"/>
    </font>
    <font>
      <sz val="10"/>
      <name val="Arial"/>
      <family val="2"/>
    </font>
    <font>
      <b/>
      <sz val="10"/>
      <name val="Arial"/>
      <family val="2"/>
    </font>
    <font>
      <b/>
      <sz val="10"/>
      <name val="Arial,Bold"/>
    </font>
    <font>
      <sz val="10"/>
      <color indexed="9"/>
      <name val="Arial"/>
      <family val="2"/>
    </font>
    <font>
      <b/>
      <sz val="10"/>
      <color indexed="9"/>
      <name val="Arial"/>
      <family val="2"/>
    </font>
    <font>
      <b/>
      <sz val="12"/>
      <name val="Arial"/>
      <family val="2"/>
    </font>
    <font>
      <sz val="12"/>
      <name val="Arial"/>
      <family val="2"/>
    </font>
    <font>
      <b/>
      <u/>
      <sz val="10"/>
      <name val="Arial"/>
      <family val="2"/>
    </font>
    <font>
      <u/>
      <sz val="10"/>
      <name val="Arial"/>
      <family val="2"/>
    </font>
    <font>
      <i/>
      <sz val="10"/>
      <name val="Arial"/>
      <family val="2"/>
    </font>
    <font>
      <b/>
      <sz val="8"/>
      <color indexed="81"/>
      <name val="Tahoma"/>
      <family val="2"/>
    </font>
    <font>
      <sz val="8"/>
      <color indexed="81"/>
      <name val="Tahoma"/>
      <family val="2"/>
    </font>
  </fonts>
  <fills count="12">
    <fill>
      <patternFill patternType="none"/>
    </fill>
    <fill>
      <patternFill patternType="gray125"/>
    </fill>
    <fill>
      <patternFill patternType="solid">
        <fgColor indexed="27"/>
        <bgColor indexed="41"/>
      </patternFill>
    </fill>
    <fill>
      <patternFill patternType="solid">
        <fgColor indexed="42"/>
        <bgColor indexed="64"/>
      </patternFill>
    </fill>
    <fill>
      <patternFill patternType="solid">
        <fgColor theme="5" tint="0.59999389629810485"/>
        <bgColor indexed="64"/>
      </patternFill>
    </fill>
    <fill>
      <patternFill patternType="solid">
        <fgColor indexed="41"/>
        <bgColor indexed="64"/>
      </patternFill>
    </fill>
    <fill>
      <patternFill patternType="solid">
        <fgColor theme="4" tint="0.39997558519241921"/>
        <bgColor indexed="64"/>
      </patternFill>
    </fill>
    <fill>
      <patternFill patternType="solid">
        <fgColor indexed="9"/>
        <bgColor indexed="64"/>
      </patternFill>
    </fill>
    <fill>
      <patternFill patternType="solid">
        <fgColor indexed="44"/>
        <bgColor indexed="64"/>
      </patternFill>
    </fill>
    <fill>
      <patternFill patternType="solid">
        <fgColor theme="0"/>
        <bgColor indexed="64"/>
      </patternFill>
    </fill>
    <fill>
      <patternFill patternType="solid">
        <fgColor theme="4" tint="0.59999389629810485"/>
        <bgColor indexed="64"/>
      </patternFill>
    </fill>
    <fill>
      <patternFill patternType="solid">
        <fgColor theme="4" tint="0.59999389629810485"/>
        <bgColor indexed="41"/>
      </patternFill>
    </fill>
  </fills>
  <borders count="72">
    <border>
      <left/>
      <right/>
      <top/>
      <bottom/>
      <diagonal/>
    </border>
    <border>
      <left style="medium">
        <color indexed="8"/>
      </left>
      <right style="medium">
        <color indexed="8"/>
      </right>
      <top/>
      <bottom style="thin">
        <color indexed="8"/>
      </bottom>
      <diagonal/>
    </border>
    <border>
      <left style="medium">
        <color indexed="8"/>
      </left>
      <right style="medium">
        <color indexed="8"/>
      </right>
      <top style="thin">
        <color indexed="8"/>
      </top>
      <bottom/>
      <diagonal/>
    </border>
    <border>
      <left style="medium">
        <color indexed="64"/>
      </left>
      <right style="medium">
        <color indexed="8"/>
      </right>
      <top style="medium">
        <color indexed="8"/>
      </top>
      <bottom/>
      <diagonal/>
    </border>
    <border>
      <left style="medium">
        <color indexed="8"/>
      </left>
      <right style="medium">
        <color indexed="8"/>
      </right>
      <top style="medium">
        <color indexed="8"/>
      </top>
      <bottom/>
      <diagonal/>
    </border>
    <border>
      <left style="medium">
        <color indexed="64"/>
      </left>
      <right style="medium">
        <color indexed="64"/>
      </right>
      <top style="medium">
        <color indexed="64"/>
      </top>
      <bottom style="medium">
        <color indexed="64"/>
      </bottom>
      <diagonal/>
    </border>
    <border>
      <left style="medium">
        <color indexed="8"/>
      </left>
      <right style="medium">
        <color indexed="8"/>
      </right>
      <top style="medium">
        <color indexed="64"/>
      </top>
      <bottom style="thin">
        <color indexed="8"/>
      </bottom>
      <diagonal/>
    </border>
    <border>
      <left style="medium">
        <color indexed="8"/>
      </left>
      <right style="medium">
        <color indexed="64"/>
      </right>
      <top style="medium">
        <color indexed="64"/>
      </top>
      <bottom style="thin">
        <color indexed="8"/>
      </bottom>
      <diagonal/>
    </border>
    <border>
      <left style="medium">
        <color indexed="8"/>
      </left>
      <right style="medium">
        <color indexed="8"/>
      </right>
      <top style="thin">
        <color indexed="8"/>
      </top>
      <bottom style="medium">
        <color indexed="64"/>
      </bottom>
      <diagonal/>
    </border>
    <border>
      <left style="medium">
        <color indexed="8"/>
      </left>
      <right style="medium">
        <color indexed="64"/>
      </right>
      <top style="thin">
        <color indexed="8"/>
      </top>
      <bottom style="medium">
        <color indexed="64"/>
      </bottom>
      <diagonal/>
    </border>
    <border>
      <left style="medium">
        <color indexed="8"/>
      </left>
      <right style="medium">
        <color indexed="64"/>
      </right>
      <top/>
      <bottom style="thin">
        <color indexed="8"/>
      </bottom>
      <diagonal/>
    </border>
    <border>
      <left/>
      <right style="medium">
        <color indexed="8"/>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8"/>
      </right>
      <top style="medium">
        <color indexed="64"/>
      </top>
      <bottom/>
      <diagonal/>
    </border>
    <border>
      <left style="medium">
        <color indexed="8"/>
      </left>
      <right/>
      <top style="medium">
        <color indexed="64"/>
      </top>
      <bottom/>
      <diagonal/>
    </border>
    <border>
      <left/>
      <right style="medium">
        <color indexed="8"/>
      </right>
      <top style="medium">
        <color indexed="8"/>
      </top>
      <bottom/>
      <diagonal/>
    </border>
    <border>
      <left style="medium">
        <color indexed="8"/>
      </left>
      <right style="medium">
        <color indexed="64"/>
      </right>
      <top style="thin">
        <color indexed="8"/>
      </top>
      <bottom/>
      <diagonal/>
    </border>
    <border>
      <left style="medium">
        <color indexed="8"/>
      </left>
      <right style="medium">
        <color indexed="8"/>
      </right>
      <top style="medium">
        <color indexed="64"/>
      </top>
      <bottom style="medium">
        <color indexed="64"/>
      </bottom>
      <diagonal/>
    </border>
    <border>
      <left style="medium">
        <color indexed="8"/>
      </left>
      <right style="medium">
        <color indexed="64"/>
      </right>
      <top style="medium">
        <color indexed="64"/>
      </top>
      <bottom style="medium">
        <color indexed="64"/>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8"/>
      </left>
      <right/>
      <top style="medium">
        <color indexed="8"/>
      </top>
      <bottom/>
      <diagonal/>
    </border>
    <border>
      <left style="medium">
        <color indexed="64"/>
      </left>
      <right style="medium">
        <color indexed="8"/>
      </right>
      <top style="medium">
        <color indexed="8"/>
      </top>
      <bottom style="medium">
        <color indexed="64"/>
      </bottom>
      <diagonal/>
    </border>
    <border>
      <left style="medium">
        <color indexed="8"/>
      </left>
      <right/>
      <top style="medium">
        <color indexed="8"/>
      </top>
      <bottom style="medium">
        <color indexed="64"/>
      </bottom>
      <diagonal/>
    </border>
    <border>
      <left style="medium">
        <color indexed="64"/>
      </left>
      <right style="medium">
        <color indexed="64"/>
      </right>
      <top/>
      <bottom style="medium">
        <color indexed="64"/>
      </bottom>
      <diagonal/>
    </border>
    <border>
      <left/>
      <right style="medium">
        <color indexed="8"/>
      </right>
      <top/>
      <bottom style="medium">
        <color indexed="64"/>
      </bottom>
      <diagonal/>
    </border>
    <border>
      <left/>
      <right style="medium">
        <color indexed="64"/>
      </right>
      <top/>
      <bottom style="medium">
        <color indexed="64"/>
      </bottom>
      <diagonal/>
    </border>
    <border>
      <left/>
      <right/>
      <top/>
      <bottom style="double">
        <color indexed="8"/>
      </bottom>
      <diagonal/>
    </border>
    <border>
      <left/>
      <right/>
      <top style="double">
        <color indexed="8"/>
      </top>
      <bottom style="double">
        <color indexed="8"/>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8"/>
      </top>
      <bottom style="double">
        <color indexed="8"/>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8"/>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style="medium">
        <color indexed="64"/>
      </right>
      <top/>
      <bottom/>
      <diagonal/>
    </border>
    <border>
      <left style="medium">
        <color indexed="8"/>
      </left>
      <right/>
      <top/>
      <bottom/>
      <diagonal/>
    </border>
    <border>
      <left style="medium">
        <color indexed="64"/>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s>
  <cellStyleXfs count="10">
    <xf numFmtId="0" fontId="0" fillId="0" borderId="0"/>
    <xf numFmtId="0" fontId="1" fillId="0" borderId="0"/>
    <xf numFmtId="164" fontId="1" fillId="0" borderId="0" applyFill="0" applyBorder="0" applyAlignment="0" applyProtection="0"/>
    <xf numFmtId="0" fontId="1" fillId="0" borderId="0"/>
    <xf numFmtId="0" fontId="1" fillId="0" borderId="0"/>
    <xf numFmtId="0" fontId="1" fillId="0" borderId="0"/>
    <xf numFmtId="9" fontId="1" fillId="0" borderId="0" applyFill="0" applyBorder="0" applyAlignment="0" applyProtection="0"/>
    <xf numFmtId="164" fontId="1" fillId="0" borderId="0" applyFill="0" applyBorder="0" applyAlignment="0" applyProtection="0"/>
    <xf numFmtId="0" fontId="1" fillId="0" borderId="0"/>
    <xf numFmtId="164" fontId="1" fillId="0" borderId="0" applyFill="0" applyBorder="0" applyAlignment="0" applyProtection="0"/>
  </cellStyleXfs>
  <cellXfs count="292">
    <xf numFmtId="0" fontId="0" fillId="0" borderId="0" xfId="0"/>
    <xf numFmtId="0" fontId="1" fillId="0" borderId="0" xfId="1" applyFont="1" applyFill="1"/>
    <xf numFmtId="164" fontId="4" fillId="0" borderId="0" xfId="2" applyFont="1" applyFill="1" applyBorder="1"/>
    <xf numFmtId="164" fontId="1" fillId="0" borderId="0" xfId="2" applyFill="1" applyBorder="1"/>
    <xf numFmtId="164" fontId="2" fillId="0" borderId="1" xfId="2" applyNumberFormat="1" applyFont="1" applyFill="1" applyBorder="1" applyAlignment="1" applyProtection="1">
      <alignment horizontal="center"/>
      <protection locked="0"/>
    </xf>
    <xf numFmtId="164" fontId="2" fillId="0" borderId="10" xfId="2" applyNumberFormat="1" applyFont="1" applyFill="1" applyBorder="1" applyAlignment="1" applyProtection="1">
      <alignment horizontal="center"/>
      <protection locked="0"/>
    </xf>
    <xf numFmtId="4" fontId="1" fillId="0" borderId="0" xfId="1" applyNumberFormat="1" applyFont="1" applyFill="1"/>
    <xf numFmtId="164" fontId="2" fillId="0" borderId="2" xfId="2" applyNumberFormat="1" applyFont="1" applyFill="1" applyBorder="1" applyAlignment="1" applyProtection="1">
      <alignment horizontal="center"/>
      <protection locked="0"/>
    </xf>
    <xf numFmtId="164" fontId="2" fillId="0" borderId="18" xfId="2" applyNumberFormat="1" applyFont="1" applyFill="1" applyBorder="1" applyAlignment="1" applyProtection="1">
      <alignment horizontal="center"/>
      <protection locked="0"/>
    </xf>
    <xf numFmtId="0" fontId="2" fillId="0" borderId="5" xfId="3" applyFont="1" applyFill="1" applyBorder="1" applyAlignment="1" applyProtection="1">
      <alignment horizontal="center" vertical="center"/>
      <protection locked="0"/>
    </xf>
    <xf numFmtId="4" fontId="2" fillId="5" borderId="19" xfId="1" applyNumberFormat="1" applyFont="1" applyFill="1" applyBorder="1" applyAlignment="1" applyProtection="1">
      <alignment horizontal="left"/>
    </xf>
    <xf numFmtId="4" fontId="2" fillId="5" borderId="19" xfId="1" applyNumberFormat="1" applyFont="1" applyFill="1" applyBorder="1" applyAlignment="1" applyProtection="1">
      <alignment horizontal="right"/>
    </xf>
    <xf numFmtId="4" fontId="2" fillId="5" borderId="20" xfId="1" applyNumberFormat="1" applyFont="1" applyFill="1" applyBorder="1" applyAlignment="1" applyProtection="1">
      <alignment horizontal="right"/>
    </xf>
    <xf numFmtId="0" fontId="0" fillId="0" borderId="21" xfId="3" applyFont="1" applyFill="1" applyBorder="1" applyAlignment="1" applyProtection="1">
      <alignment vertical="center"/>
      <protection locked="0"/>
    </xf>
    <xf numFmtId="0" fontId="0" fillId="0" borderId="22" xfId="3" applyFont="1" applyFill="1" applyBorder="1" applyAlignment="1" applyProtection="1">
      <alignment vertical="center" wrapText="1"/>
      <protection locked="0"/>
    </xf>
    <xf numFmtId="164" fontId="1" fillId="0" borderId="22" xfId="2" applyFill="1" applyBorder="1" applyAlignment="1" applyProtection="1"/>
    <xf numFmtId="164" fontId="1" fillId="0" borderId="22" xfId="2" applyFill="1" applyBorder="1" applyAlignment="1" applyProtection="1">
      <protection locked="0"/>
    </xf>
    <xf numFmtId="164" fontId="1" fillId="0" borderId="23" xfId="2" applyFill="1" applyBorder="1" applyAlignment="1" applyProtection="1">
      <protection locked="0"/>
    </xf>
    <xf numFmtId="0" fontId="1" fillId="0" borderId="24" xfId="1" applyFont="1" applyFill="1" applyBorder="1" applyAlignment="1" applyProtection="1">
      <alignment horizontal="left" vertical="center"/>
      <protection locked="0"/>
    </xf>
    <xf numFmtId="0" fontId="0" fillId="0" borderId="25" xfId="3" applyFont="1" applyFill="1" applyBorder="1" applyAlignment="1" applyProtection="1">
      <alignment horizontal="left" vertical="center" wrapText="1"/>
      <protection locked="0"/>
    </xf>
    <xf numFmtId="164" fontId="1" fillId="0" borderId="25" xfId="2" applyFill="1" applyBorder="1" applyAlignment="1" applyProtection="1"/>
    <xf numFmtId="164" fontId="1" fillId="0" borderId="25" xfId="2" applyFill="1" applyBorder="1" applyAlignment="1" applyProtection="1">
      <protection locked="0"/>
    </xf>
    <xf numFmtId="164" fontId="1" fillId="0" borderId="26" xfId="2" applyFill="1" applyBorder="1" applyAlignment="1" applyProtection="1">
      <protection locked="0"/>
    </xf>
    <xf numFmtId="0" fontId="2" fillId="2" borderId="24" xfId="1" applyFont="1" applyFill="1" applyBorder="1" applyAlignment="1" applyProtection="1">
      <alignment horizontal="left" vertical="center"/>
      <protection locked="0"/>
    </xf>
    <xf numFmtId="0" fontId="3" fillId="2" borderId="25" xfId="3" applyFont="1" applyFill="1" applyBorder="1" applyAlignment="1" applyProtection="1">
      <alignment horizontal="left" vertical="center" wrapText="1"/>
      <protection locked="0"/>
    </xf>
    <xf numFmtId="164" fontId="2" fillId="2" borderId="25" xfId="2" applyFont="1" applyFill="1" applyBorder="1" applyAlignment="1" applyProtection="1"/>
    <xf numFmtId="164" fontId="2" fillId="2" borderId="26" xfId="2" applyFont="1" applyFill="1" applyBorder="1" applyAlignment="1" applyProtection="1"/>
    <xf numFmtId="0" fontId="2" fillId="0" borderId="0" xfId="1" applyFont="1" applyFill="1"/>
    <xf numFmtId="0" fontId="2" fillId="0" borderId="24" xfId="1" applyFont="1" applyFill="1" applyBorder="1" applyAlignment="1" applyProtection="1">
      <alignment horizontal="left" vertical="center"/>
      <protection locked="0"/>
    </xf>
    <xf numFmtId="164" fontId="1" fillId="0" borderId="26" xfId="2" applyFill="1" applyBorder="1" applyAlignment="1" applyProtection="1"/>
    <xf numFmtId="164" fontId="1" fillId="2" borderId="25" xfId="2" applyFill="1" applyBorder="1" applyAlignment="1" applyProtection="1"/>
    <xf numFmtId="0" fontId="0" fillId="0" borderId="24" xfId="3" applyFont="1" applyFill="1" applyBorder="1" applyAlignment="1" applyProtection="1">
      <alignment vertical="center"/>
      <protection locked="0"/>
    </xf>
    <xf numFmtId="0" fontId="0" fillId="0" borderId="25" xfId="3" applyFont="1" applyFill="1" applyBorder="1" applyAlignment="1" applyProtection="1">
      <alignment vertical="center" wrapText="1"/>
      <protection locked="0"/>
    </xf>
    <xf numFmtId="0" fontId="0" fillId="0" borderId="24" xfId="3" applyFont="1" applyFill="1" applyBorder="1" applyAlignment="1" applyProtection="1">
      <alignment horizontal="left" vertical="center"/>
      <protection locked="0"/>
    </xf>
    <xf numFmtId="0" fontId="2" fillId="5" borderId="0" xfId="1" applyFont="1" applyFill="1"/>
    <xf numFmtId="164" fontId="1" fillId="2" borderId="26" xfId="2" applyFill="1" applyBorder="1" applyAlignment="1" applyProtection="1"/>
    <xf numFmtId="0" fontId="3" fillId="0" borderId="25" xfId="3" applyFont="1" applyFill="1" applyBorder="1" applyAlignment="1" applyProtection="1">
      <alignment horizontal="left" vertical="center" wrapText="1"/>
      <protection locked="0"/>
    </xf>
    <xf numFmtId="0" fontId="0" fillId="0" borderId="27" xfId="3" applyFont="1" applyFill="1" applyBorder="1" applyAlignment="1" applyProtection="1">
      <alignment vertical="center"/>
      <protection locked="0"/>
    </xf>
    <xf numFmtId="0" fontId="0" fillId="0" borderId="28" xfId="3" applyFont="1" applyFill="1" applyBorder="1" applyAlignment="1" applyProtection="1">
      <alignment vertical="center" wrapText="1"/>
      <protection locked="0"/>
    </xf>
    <xf numFmtId="164" fontId="1" fillId="0" borderId="28" xfId="2" applyFill="1" applyBorder="1" applyAlignment="1" applyProtection="1">
      <protection locked="0"/>
    </xf>
    <xf numFmtId="164" fontId="1" fillId="0" borderId="29" xfId="2" applyFill="1" applyBorder="1" applyAlignment="1" applyProtection="1">
      <protection locked="0"/>
    </xf>
    <xf numFmtId="164" fontId="1" fillId="0" borderId="0" xfId="2" applyFill="1"/>
    <xf numFmtId="0" fontId="1" fillId="0" borderId="0" xfId="4" applyFont="1" applyFill="1"/>
    <xf numFmtId="0" fontId="4" fillId="0" borderId="0" xfId="5" applyFont="1" applyFill="1"/>
    <xf numFmtId="0" fontId="4" fillId="0" borderId="0" xfId="5" applyFont="1" applyFill="1" applyAlignment="1">
      <alignment wrapText="1"/>
    </xf>
    <xf numFmtId="10" fontId="5" fillId="0" borderId="0" xfId="6" applyNumberFormat="1" applyFont="1" applyFill="1" applyBorder="1" applyAlignment="1">
      <alignment horizontal="center"/>
    </xf>
    <xf numFmtId="0" fontId="4" fillId="0" borderId="0" xfId="1" applyFont="1"/>
    <xf numFmtId="0" fontId="1" fillId="0" borderId="0" xfId="1"/>
    <xf numFmtId="164" fontId="2" fillId="0" borderId="6" xfId="2" applyFont="1" applyFill="1" applyBorder="1" applyAlignment="1" applyProtection="1">
      <alignment horizontal="center"/>
      <protection locked="0"/>
    </xf>
    <xf numFmtId="164" fontId="2" fillId="0" borderId="7" xfId="2" applyFont="1" applyFill="1" applyBorder="1" applyAlignment="1" applyProtection="1">
      <alignment horizontal="center"/>
      <protection locked="0"/>
    </xf>
    <xf numFmtId="164" fontId="2" fillId="0" borderId="8" xfId="2" applyFont="1" applyFill="1" applyBorder="1" applyAlignment="1" applyProtection="1">
      <alignment horizontal="center"/>
      <protection locked="0"/>
    </xf>
    <xf numFmtId="164" fontId="2" fillId="0" borderId="9" xfId="2" applyFont="1" applyFill="1" applyBorder="1" applyAlignment="1" applyProtection="1">
      <alignment horizontal="center"/>
      <protection locked="0"/>
    </xf>
    <xf numFmtId="0" fontId="2" fillId="0" borderId="33" xfId="3" applyFont="1" applyFill="1" applyBorder="1" applyAlignment="1" applyProtection="1">
      <alignment horizontal="center" vertical="center"/>
      <protection locked="0"/>
    </xf>
    <xf numFmtId="4" fontId="2" fillId="2" borderId="34" xfId="1" applyNumberFormat="1" applyFont="1" applyFill="1" applyBorder="1" applyAlignment="1" applyProtection="1">
      <alignment horizontal="center" vertical="center" wrapText="1"/>
      <protection locked="0"/>
    </xf>
    <xf numFmtId="164" fontId="2" fillId="2" borderId="34" xfId="2" applyFont="1" applyFill="1" applyBorder="1" applyAlignment="1" applyProtection="1">
      <alignment horizontal="right"/>
    </xf>
    <xf numFmtId="164" fontId="2" fillId="2" borderId="35" xfId="2" applyFont="1" applyFill="1" applyBorder="1" applyAlignment="1" applyProtection="1">
      <alignment horizontal="right"/>
    </xf>
    <xf numFmtId="0" fontId="1" fillId="0" borderId="0" xfId="5" applyFont="1" applyFill="1"/>
    <xf numFmtId="0" fontId="1" fillId="0" borderId="0" xfId="5" applyFont="1" applyFill="1" applyAlignment="1">
      <alignment wrapText="1"/>
    </xf>
    <xf numFmtId="164" fontId="1" fillId="0" borderId="0" xfId="7" applyFill="1"/>
    <xf numFmtId="0" fontId="2" fillId="0" borderId="0" xfId="5" applyFont="1" applyFill="1"/>
    <xf numFmtId="0" fontId="2" fillId="5" borderId="0" xfId="5" applyFont="1" applyFill="1"/>
    <xf numFmtId="0" fontId="1" fillId="0" borderId="24" xfId="3" applyFont="1" applyFill="1" applyBorder="1" applyAlignment="1" applyProtection="1">
      <alignment vertical="center"/>
      <protection locked="0"/>
    </xf>
    <xf numFmtId="0" fontId="1" fillId="0" borderId="25" xfId="3" applyFont="1" applyFill="1" applyBorder="1" applyAlignment="1" applyProtection="1">
      <alignment vertical="center" wrapText="1"/>
      <protection locked="0"/>
    </xf>
    <xf numFmtId="164" fontId="1" fillId="2" borderId="25" xfId="2" applyFont="1" applyFill="1" applyBorder="1" applyAlignment="1" applyProtection="1"/>
    <xf numFmtId="164" fontId="1" fillId="0" borderId="25" xfId="2" applyFont="1" applyFill="1" applyBorder="1" applyAlignment="1" applyProtection="1">
      <protection locked="0"/>
    </xf>
    <xf numFmtId="164" fontId="1" fillId="0" borderId="26" xfId="2" applyFont="1" applyFill="1" applyBorder="1" applyAlignment="1" applyProtection="1">
      <protection locked="0"/>
    </xf>
    <xf numFmtId="0" fontId="2" fillId="0" borderId="0" xfId="5" applyNumberFormat="1" applyFont="1" applyFill="1"/>
    <xf numFmtId="0" fontId="1" fillId="0" borderId="0" xfId="1" applyFont="1" applyFill="1" applyAlignment="1">
      <alignment wrapText="1"/>
    </xf>
    <xf numFmtId="0" fontId="1" fillId="7" borderId="0" xfId="1" applyFill="1"/>
    <xf numFmtId="0" fontId="7" fillId="7" borderId="0" xfId="1" applyFont="1" applyFill="1"/>
    <xf numFmtId="0" fontId="7" fillId="7" borderId="36" xfId="1" applyFont="1" applyFill="1" applyBorder="1" applyAlignment="1">
      <alignment horizontal="center"/>
    </xf>
    <xf numFmtId="0" fontId="1" fillId="8" borderId="37" xfId="1" applyFont="1" applyFill="1" applyBorder="1"/>
    <xf numFmtId="0" fontId="2" fillId="8" borderId="37" xfId="1" applyFont="1" applyFill="1" applyBorder="1"/>
    <xf numFmtId="0" fontId="2" fillId="8" borderId="37" xfId="1" applyFont="1" applyFill="1" applyBorder="1" applyAlignment="1" applyProtection="1">
      <alignment horizontal="center"/>
    </xf>
    <xf numFmtId="0" fontId="2" fillId="8" borderId="36" xfId="1" applyFont="1" applyFill="1" applyBorder="1" applyAlignment="1">
      <alignment horizontal="center"/>
    </xf>
    <xf numFmtId="0" fontId="1" fillId="7" borderId="0" xfId="1" applyFont="1" applyFill="1"/>
    <xf numFmtId="0" fontId="1" fillId="7" borderId="0" xfId="1" applyFont="1" applyFill="1" applyAlignment="1">
      <alignment horizontal="center"/>
    </xf>
    <xf numFmtId="49" fontId="1" fillId="7" borderId="0" xfId="1" applyNumberFormat="1" applyFont="1" applyFill="1" applyBorder="1" applyAlignment="1">
      <alignment horizontal="center"/>
    </xf>
    <xf numFmtId="0" fontId="2" fillId="7" borderId="0" xfId="1" applyFont="1" applyFill="1" applyBorder="1" applyAlignment="1" applyProtection="1">
      <alignment horizontal="left"/>
    </xf>
    <xf numFmtId="4" fontId="2" fillId="7" borderId="0" xfId="1" applyNumberFormat="1" applyFont="1" applyFill="1" applyBorder="1"/>
    <xf numFmtId="4" fontId="2" fillId="7" borderId="0" xfId="1" applyNumberFormat="1" applyFont="1" applyFill="1" applyBorder="1" applyProtection="1"/>
    <xf numFmtId="10" fontId="2" fillId="7" borderId="0" xfId="1" applyNumberFormat="1" applyFont="1" applyFill="1" applyAlignment="1">
      <alignment horizontal="center"/>
    </xf>
    <xf numFmtId="4" fontId="1" fillId="7" borderId="0" xfId="1" applyNumberFormat="1" applyFill="1"/>
    <xf numFmtId="4" fontId="1" fillId="7" borderId="0" xfId="1" applyNumberFormat="1" applyFont="1" applyFill="1"/>
    <xf numFmtId="10" fontId="1" fillId="7" borderId="0" xfId="1" applyNumberFormat="1" applyFont="1" applyFill="1" applyAlignment="1">
      <alignment horizontal="center"/>
    </xf>
    <xf numFmtId="0" fontId="2" fillId="7" borderId="0" xfId="1" applyFont="1" applyFill="1" applyAlignment="1">
      <alignment horizontal="center"/>
    </xf>
    <xf numFmtId="49" fontId="2" fillId="7" borderId="0" xfId="1" applyNumberFormat="1" applyFont="1" applyFill="1" applyBorder="1" applyAlignment="1">
      <alignment horizontal="center"/>
    </xf>
    <xf numFmtId="0" fontId="8" fillId="7" borderId="0" xfId="1" applyFont="1" applyFill="1" applyBorder="1"/>
    <xf numFmtId="4" fontId="2" fillId="7" borderId="0" xfId="1" applyNumberFormat="1" applyFont="1" applyFill="1" applyProtection="1"/>
    <xf numFmtId="4" fontId="2" fillId="7" borderId="0" xfId="1" applyNumberFormat="1" applyFont="1" applyFill="1"/>
    <xf numFmtId="0" fontId="2" fillId="7" borderId="0" xfId="1" applyFont="1" applyFill="1"/>
    <xf numFmtId="0" fontId="1" fillId="7" borderId="0" xfId="1" applyFont="1" applyFill="1" applyBorder="1"/>
    <xf numFmtId="4" fontId="1" fillId="7" borderId="0" xfId="1" applyNumberFormat="1" applyFont="1" applyFill="1" applyProtection="1"/>
    <xf numFmtId="0" fontId="2" fillId="7" borderId="0" xfId="1" applyFont="1" applyFill="1" applyBorder="1"/>
    <xf numFmtId="0" fontId="9" fillId="7" borderId="0" xfId="1" applyFont="1" applyFill="1" applyBorder="1"/>
    <xf numFmtId="0" fontId="10" fillId="7" borderId="0" xfId="1" applyFont="1" applyFill="1" applyBorder="1"/>
    <xf numFmtId="4" fontId="10" fillId="7" borderId="0" xfId="1" applyNumberFormat="1" applyFont="1" applyFill="1" applyProtection="1"/>
    <xf numFmtId="0" fontId="1" fillId="7" borderId="38" xfId="1" applyFill="1" applyBorder="1"/>
    <xf numFmtId="0" fontId="1" fillId="7" borderId="39" xfId="1" applyFill="1" applyBorder="1"/>
    <xf numFmtId="0" fontId="1" fillId="7" borderId="40" xfId="1" applyFill="1" applyBorder="1"/>
    <xf numFmtId="0" fontId="1" fillId="7" borderId="0" xfId="1" applyFont="1" applyFill="1" applyBorder="1" applyAlignment="1">
      <alignment horizontal="left"/>
    </xf>
    <xf numFmtId="4" fontId="1" fillId="7" borderId="41" xfId="1" applyNumberFormat="1" applyFill="1" applyBorder="1"/>
    <xf numFmtId="0" fontId="1" fillId="7" borderId="0" xfId="1" applyFill="1" applyBorder="1"/>
    <xf numFmtId="0" fontId="1" fillId="7" borderId="42" xfId="1" applyFill="1" applyBorder="1"/>
    <xf numFmtId="4" fontId="1" fillId="7" borderId="43" xfId="1" applyNumberFormat="1" applyFill="1" applyBorder="1"/>
    <xf numFmtId="0" fontId="1" fillId="7" borderId="44" xfId="1" applyFill="1" applyBorder="1"/>
    <xf numFmtId="0" fontId="1" fillId="7" borderId="45" xfId="1" applyFill="1" applyBorder="1"/>
    <xf numFmtId="0" fontId="9" fillId="7" borderId="0" xfId="1" applyFont="1" applyFill="1" applyBorder="1" applyAlignment="1">
      <alignment horizontal="left"/>
    </xf>
    <xf numFmtId="4" fontId="1" fillId="7" borderId="0" xfId="1" applyNumberFormat="1" applyFont="1" applyFill="1" applyBorder="1" applyProtection="1"/>
    <xf numFmtId="4" fontId="1" fillId="7" borderId="0" xfId="1" applyNumberFormat="1" applyFont="1" applyFill="1" applyBorder="1"/>
    <xf numFmtId="4" fontId="1" fillId="7" borderId="0" xfId="8" applyNumberFormat="1" applyFont="1" applyFill="1"/>
    <xf numFmtId="4" fontId="1" fillId="9" borderId="0" xfId="1" applyNumberFormat="1" applyFont="1" applyFill="1" applyProtection="1"/>
    <xf numFmtId="49" fontId="1" fillId="7" borderId="0" xfId="1" applyNumberFormat="1" applyFont="1" applyFill="1" applyBorder="1" applyAlignment="1">
      <alignment horizontal="left"/>
    </xf>
    <xf numFmtId="0" fontId="1" fillId="7" borderId="0" xfId="1" applyFont="1" applyFill="1" applyBorder="1" applyAlignment="1">
      <alignment horizontal="center"/>
    </xf>
    <xf numFmtId="0" fontId="2" fillId="7" borderId="0" xfId="1" applyFont="1" applyFill="1" applyBorder="1" applyAlignment="1">
      <alignment horizontal="left"/>
    </xf>
    <xf numFmtId="0" fontId="2" fillId="7" borderId="0" xfId="1" applyFont="1" applyFill="1" applyAlignment="1" applyProtection="1">
      <alignment horizontal="left"/>
    </xf>
    <xf numFmtId="4" fontId="2" fillId="7" borderId="46" xfId="1" applyNumberFormat="1" applyFont="1" applyFill="1" applyBorder="1" applyProtection="1"/>
    <xf numFmtId="10" fontId="2" fillId="7" borderId="46" xfId="1" applyNumberFormat="1" applyFont="1" applyFill="1" applyBorder="1" applyAlignment="1">
      <alignment horizontal="center"/>
    </xf>
    <xf numFmtId="164" fontId="1" fillId="7" borderId="0" xfId="9" applyFill="1" applyBorder="1"/>
    <xf numFmtId="43" fontId="1" fillId="7" borderId="0" xfId="1" applyNumberFormat="1" applyFont="1" applyFill="1" applyBorder="1"/>
    <xf numFmtId="165" fontId="1" fillId="7" borderId="0" xfId="1" applyNumberFormat="1" applyFont="1" applyFill="1" applyBorder="1"/>
    <xf numFmtId="0" fontId="2" fillId="10" borderId="47" xfId="3" applyFont="1" applyFill="1" applyBorder="1" applyAlignment="1" applyProtection="1">
      <alignment horizontal="center" vertical="top" wrapText="1"/>
    </xf>
    <xf numFmtId="0" fontId="2" fillId="10" borderId="47" xfId="3" applyFont="1" applyFill="1" applyBorder="1" applyAlignment="1" applyProtection="1">
      <alignment horizontal="center" vertical="center" wrapText="1"/>
    </xf>
    <xf numFmtId="4" fontId="2" fillId="10" borderId="56" xfId="1" applyNumberFormat="1" applyFont="1" applyFill="1" applyBorder="1" applyAlignment="1" applyProtection="1">
      <alignment horizontal="left" vertical="top"/>
    </xf>
    <xf numFmtId="4" fontId="2" fillId="10" borderId="56" xfId="1" applyNumberFormat="1" applyFont="1" applyFill="1" applyBorder="1" applyAlignment="1" applyProtection="1">
      <alignment horizontal="left" vertical="top" wrapText="1"/>
      <protection locked="0"/>
    </xf>
    <xf numFmtId="4" fontId="2" fillId="10" borderId="57" xfId="1" applyNumberFormat="1" applyFont="1" applyFill="1" applyBorder="1" applyAlignment="1" applyProtection="1">
      <alignment horizontal="center" vertical="top" wrapText="1"/>
      <protection locked="0"/>
    </xf>
    <xf numFmtId="4" fontId="2" fillId="10" borderId="57" xfId="1" applyNumberFormat="1" applyFont="1" applyFill="1" applyBorder="1" applyAlignment="1" applyProtection="1">
      <alignment horizontal="justify" vertical="top" wrapText="1"/>
      <protection locked="0"/>
    </xf>
    <xf numFmtId="164" fontId="2" fillId="10" borderId="56" xfId="2" applyFont="1" applyFill="1" applyBorder="1" applyAlignment="1" applyProtection="1">
      <alignment horizontal="justify" vertical="top" wrapText="1"/>
      <protection locked="0"/>
    </xf>
    <xf numFmtId="164" fontId="2" fillId="11" borderId="56" xfId="2" applyFont="1" applyFill="1" applyBorder="1" applyAlignment="1" applyProtection="1">
      <alignment vertical="top" wrapText="1"/>
    </xf>
    <xf numFmtId="0" fontId="0" fillId="0" borderId="57" xfId="3" applyFont="1" applyFill="1" applyBorder="1" applyAlignment="1" applyProtection="1">
      <alignment horizontal="left" vertical="top"/>
    </xf>
    <xf numFmtId="0" fontId="0" fillId="0" borderId="57" xfId="3" applyFont="1" applyFill="1" applyBorder="1" applyAlignment="1" applyProtection="1">
      <alignment horizontal="left" vertical="top" wrapText="1"/>
      <protection locked="0"/>
    </xf>
    <xf numFmtId="0" fontId="0" fillId="0" borderId="57" xfId="3" applyFont="1" applyFill="1" applyBorder="1" applyAlignment="1" applyProtection="1">
      <alignment horizontal="center" vertical="top" wrapText="1"/>
      <protection locked="0"/>
    </xf>
    <xf numFmtId="0" fontId="0" fillId="0" borderId="57" xfId="3" applyFont="1" applyFill="1" applyBorder="1" applyAlignment="1" applyProtection="1">
      <alignment horizontal="justify" wrapText="1"/>
      <protection locked="0"/>
    </xf>
    <xf numFmtId="164" fontId="1" fillId="0" borderId="57" xfId="2" applyFill="1" applyBorder="1" applyAlignment="1" applyProtection="1">
      <alignment horizontal="justify" vertical="top" wrapText="1"/>
      <protection locked="0"/>
    </xf>
    <xf numFmtId="164" fontId="1" fillId="0" borderId="57" xfId="2" applyFont="1" applyFill="1" applyBorder="1" applyAlignment="1" applyProtection="1">
      <alignment vertical="top" wrapText="1"/>
    </xf>
    <xf numFmtId="0" fontId="1" fillId="0" borderId="58" xfId="1" applyFont="1" applyFill="1" applyBorder="1" applyAlignment="1" applyProtection="1">
      <alignment horizontal="left" vertical="top"/>
    </xf>
    <xf numFmtId="0" fontId="0" fillId="0" borderId="58" xfId="3" applyFont="1" applyFill="1" applyBorder="1" applyAlignment="1" applyProtection="1">
      <alignment horizontal="left" vertical="top" wrapText="1"/>
      <protection locked="0"/>
    </xf>
    <xf numFmtId="0" fontId="0" fillId="0" borderId="58" xfId="3" applyFont="1" applyFill="1" applyBorder="1" applyAlignment="1" applyProtection="1">
      <alignment horizontal="center" vertical="top" wrapText="1"/>
      <protection locked="0"/>
    </xf>
    <xf numFmtId="0" fontId="0" fillId="0" borderId="58" xfId="3" applyFont="1" applyFill="1" applyBorder="1" applyAlignment="1" applyProtection="1">
      <alignment horizontal="justify" vertical="top" wrapText="1"/>
      <protection locked="0"/>
    </xf>
    <xf numFmtId="164" fontId="1" fillId="0" borderId="58" xfId="2" applyFill="1" applyBorder="1" applyAlignment="1" applyProtection="1">
      <alignment horizontal="justify" vertical="top" wrapText="1"/>
      <protection locked="0"/>
    </xf>
    <xf numFmtId="164" fontId="1" fillId="0" borderId="58" xfId="2" applyFill="1" applyBorder="1" applyAlignment="1" applyProtection="1">
      <alignment vertical="top" wrapText="1"/>
    </xf>
    <xf numFmtId="0" fontId="2" fillId="11" borderId="5" xfId="1" applyFont="1" applyFill="1" applyBorder="1" applyAlignment="1" applyProtection="1">
      <alignment horizontal="left" vertical="top"/>
    </xf>
    <xf numFmtId="0" fontId="3" fillId="11" borderId="5" xfId="3" applyFont="1" applyFill="1" applyBorder="1" applyAlignment="1" applyProtection="1">
      <alignment horizontal="left" vertical="top" wrapText="1"/>
      <protection locked="0"/>
    </xf>
    <xf numFmtId="0" fontId="3" fillId="11" borderId="5" xfId="3" applyFont="1" applyFill="1" applyBorder="1" applyAlignment="1" applyProtection="1">
      <alignment horizontal="center" vertical="top" wrapText="1"/>
      <protection locked="0"/>
    </xf>
    <xf numFmtId="0" fontId="3" fillId="11" borderId="5" xfId="3" applyFont="1" applyFill="1" applyBorder="1" applyAlignment="1" applyProtection="1">
      <alignment horizontal="justify" vertical="top" wrapText="1"/>
      <protection locked="0"/>
    </xf>
    <xf numFmtId="164" fontId="1" fillId="11" borderId="5" xfId="2" applyFill="1" applyBorder="1" applyAlignment="1" applyProtection="1">
      <alignment vertical="top" wrapText="1"/>
      <protection locked="0"/>
    </xf>
    <xf numFmtId="164" fontId="2" fillId="11" borderId="5" xfId="2" applyFont="1" applyFill="1" applyBorder="1" applyAlignment="1" applyProtection="1">
      <alignment vertical="top"/>
    </xf>
    <xf numFmtId="0" fontId="2" fillId="0" borderId="59" xfId="1" applyFont="1" applyFill="1" applyBorder="1" applyAlignment="1" applyProtection="1">
      <alignment horizontal="left" vertical="top"/>
    </xf>
    <xf numFmtId="0" fontId="0" fillId="0" borderId="59" xfId="3" applyFont="1" applyFill="1" applyBorder="1" applyAlignment="1" applyProtection="1">
      <alignment horizontal="left" vertical="top" wrapText="1"/>
      <protection locked="0"/>
    </xf>
    <xf numFmtId="0" fontId="0" fillId="0" borderId="59" xfId="3" applyFont="1" applyFill="1" applyBorder="1" applyAlignment="1" applyProtection="1">
      <alignment horizontal="center" vertical="top" wrapText="1"/>
      <protection locked="0"/>
    </xf>
    <xf numFmtId="0" fontId="0" fillId="0" borderId="59" xfId="3" applyFont="1" applyFill="1" applyBorder="1" applyAlignment="1" applyProtection="1">
      <alignment horizontal="justify" vertical="top" wrapText="1"/>
      <protection locked="0"/>
    </xf>
    <xf numFmtId="164" fontId="1" fillId="0" borderId="59" xfId="2" applyFill="1" applyBorder="1" applyAlignment="1" applyProtection="1">
      <alignment horizontal="justify" vertical="top" wrapText="1"/>
      <protection locked="0"/>
    </xf>
    <xf numFmtId="164" fontId="1" fillId="0" borderId="59" xfId="2" applyFill="1" applyBorder="1" applyAlignment="1" applyProtection="1">
      <alignment vertical="top" wrapText="1"/>
    </xf>
    <xf numFmtId="0" fontId="2" fillId="11" borderId="57" xfId="1" applyFont="1" applyFill="1" applyBorder="1" applyAlignment="1" applyProtection="1">
      <alignment horizontal="left" vertical="top"/>
    </xf>
    <xf numFmtId="0" fontId="3" fillId="11" borderId="57" xfId="3" applyFont="1" applyFill="1" applyBorder="1" applyAlignment="1" applyProtection="1">
      <alignment horizontal="left" vertical="top" wrapText="1"/>
      <protection locked="0"/>
    </xf>
    <xf numFmtId="0" fontId="3" fillId="11" borderId="57" xfId="3" applyFont="1" applyFill="1" applyBorder="1" applyAlignment="1" applyProtection="1">
      <alignment horizontal="center" vertical="top" wrapText="1"/>
      <protection locked="0"/>
    </xf>
    <xf numFmtId="0" fontId="3" fillId="11" borderId="57" xfId="3" applyFont="1" applyFill="1" applyBorder="1" applyAlignment="1" applyProtection="1">
      <alignment horizontal="justify" vertical="top" wrapText="1"/>
      <protection locked="0"/>
    </xf>
    <xf numFmtId="164" fontId="1" fillId="11" borderId="57" xfId="2" applyFill="1" applyBorder="1" applyAlignment="1" applyProtection="1">
      <alignment vertical="top" wrapText="1"/>
      <protection locked="0"/>
    </xf>
    <xf numFmtId="164" fontId="2" fillId="11" borderId="57" xfId="2" applyFont="1" applyFill="1" applyBorder="1" applyAlignment="1" applyProtection="1">
      <alignment vertical="top"/>
    </xf>
    <xf numFmtId="0" fontId="0" fillId="0" borderId="60" xfId="3" applyFont="1" applyFill="1" applyBorder="1" applyAlignment="1" applyProtection="1">
      <alignment horizontal="justify" vertical="top" wrapText="1"/>
      <protection locked="0"/>
    </xf>
    <xf numFmtId="164" fontId="1" fillId="0" borderId="58" xfId="2" applyFill="1" applyBorder="1" applyAlignment="1" applyProtection="1">
      <alignment horizontal="center" vertical="top" wrapText="1"/>
    </xf>
    <xf numFmtId="0" fontId="0" fillId="0" borderId="61" xfId="3" applyFont="1" applyFill="1" applyBorder="1" applyAlignment="1" applyProtection="1">
      <alignment horizontal="justify" vertical="top" wrapText="1"/>
      <protection locked="0"/>
    </xf>
    <xf numFmtId="0" fontId="1" fillId="0" borderId="59" xfId="1" applyFont="1" applyFill="1" applyBorder="1" applyAlignment="1" applyProtection="1">
      <alignment horizontal="left" vertical="top"/>
    </xf>
    <xf numFmtId="164" fontId="1" fillId="0" borderId="59" xfId="2" applyFill="1" applyBorder="1" applyAlignment="1" applyProtection="1">
      <alignment horizontal="center" vertical="top" wrapText="1"/>
    </xf>
    <xf numFmtId="0" fontId="1" fillId="0" borderId="57" xfId="1" applyFont="1" applyFill="1" applyBorder="1" applyAlignment="1" applyProtection="1">
      <alignment horizontal="left" vertical="top"/>
    </xf>
    <xf numFmtId="0" fontId="0" fillId="0" borderId="57" xfId="3" applyFont="1" applyFill="1" applyBorder="1" applyAlignment="1" applyProtection="1">
      <alignment horizontal="justify" vertical="top" wrapText="1"/>
      <protection locked="0"/>
    </xf>
    <xf numFmtId="164" fontId="1" fillId="0" borderId="57" xfId="2" applyFill="1" applyBorder="1" applyAlignment="1" applyProtection="1">
      <alignment vertical="top" wrapText="1"/>
    </xf>
    <xf numFmtId="164" fontId="1" fillId="0" borderId="57" xfId="2" applyFill="1" applyBorder="1" applyAlignment="1" applyProtection="1">
      <alignment horizontal="center" vertical="top" wrapText="1"/>
    </xf>
    <xf numFmtId="0" fontId="1" fillId="0" borderId="51" xfId="1" applyFont="1" applyFill="1" applyBorder="1" applyAlignment="1" applyProtection="1">
      <alignment horizontal="left" vertical="top"/>
    </xf>
    <xf numFmtId="0" fontId="0" fillId="0" borderId="51" xfId="3" applyFont="1" applyFill="1" applyBorder="1" applyAlignment="1" applyProtection="1">
      <alignment horizontal="left" vertical="top" wrapText="1"/>
      <protection locked="0"/>
    </xf>
    <xf numFmtId="0" fontId="0" fillId="0" borderId="51" xfId="3" applyFont="1" applyFill="1" applyBorder="1" applyAlignment="1" applyProtection="1">
      <alignment horizontal="center" vertical="top" wrapText="1"/>
      <protection locked="0"/>
    </xf>
    <xf numFmtId="0" fontId="0" fillId="0" borderId="51" xfId="3" applyFont="1" applyFill="1" applyBorder="1" applyAlignment="1" applyProtection="1">
      <alignment horizontal="justify" vertical="top" wrapText="1"/>
      <protection locked="0"/>
    </xf>
    <xf numFmtId="164" fontId="1" fillId="0" borderId="51" xfId="2" applyFill="1" applyBorder="1" applyAlignment="1" applyProtection="1">
      <alignment horizontal="justify" vertical="top" wrapText="1"/>
      <protection locked="0"/>
    </xf>
    <xf numFmtId="164" fontId="1" fillId="0" borderId="51" xfId="2" applyFill="1" applyBorder="1" applyAlignment="1" applyProtection="1">
      <alignment vertical="top" wrapText="1"/>
    </xf>
    <xf numFmtId="164" fontId="1" fillId="11" borderId="5" xfId="2" applyFill="1" applyBorder="1" applyAlignment="1" applyProtection="1">
      <alignment vertical="top"/>
    </xf>
    <xf numFmtId="0" fontId="0" fillId="0" borderId="57" xfId="3" applyFont="1" applyFill="1" applyBorder="1" applyAlignment="1" applyProtection="1">
      <alignment horizontal="left" vertical="top"/>
      <protection locked="0"/>
    </xf>
    <xf numFmtId="164" fontId="1" fillId="0" borderId="57" xfId="2" applyFill="1" applyBorder="1" applyAlignment="1" applyProtection="1">
      <alignment vertical="top" wrapText="1"/>
      <protection locked="0"/>
    </xf>
    <xf numFmtId="164" fontId="2" fillId="11" borderId="57" xfId="2" applyFont="1" applyFill="1" applyBorder="1" applyAlignment="1" applyProtection="1">
      <alignment vertical="top" wrapText="1"/>
      <protection locked="0"/>
    </xf>
    <xf numFmtId="164" fontId="2" fillId="11" borderId="5" xfId="2" applyFont="1" applyFill="1" applyBorder="1" applyAlignment="1" applyProtection="1">
      <alignment vertical="top" wrapText="1"/>
      <protection locked="0"/>
    </xf>
    <xf numFmtId="0" fontId="0" fillId="0" borderId="59" xfId="3" applyFont="1" applyFill="1" applyBorder="1" applyAlignment="1" applyProtection="1">
      <alignment horizontal="left" vertical="top"/>
      <protection locked="0"/>
    </xf>
    <xf numFmtId="0" fontId="3" fillId="0" borderId="58" xfId="3" applyFont="1" applyFill="1" applyBorder="1" applyAlignment="1" applyProtection="1">
      <alignment horizontal="left" vertical="top" wrapText="1"/>
      <protection locked="0"/>
    </xf>
    <xf numFmtId="0" fontId="3" fillId="0" borderId="58" xfId="3" applyFont="1" applyFill="1" applyBorder="1" applyAlignment="1" applyProtection="1">
      <alignment horizontal="center" vertical="top" wrapText="1"/>
      <protection locked="0"/>
    </xf>
    <xf numFmtId="0" fontId="3" fillId="0" borderId="58" xfId="3" applyFont="1" applyFill="1" applyBorder="1" applyAlignment="1" applyProtection="1">
      <alignment horizontal="justify" vertical="top" wrapText="1"/>
      <protection locked="0"/>
    </xf>
    <xf numFmtId="164" fontId="1" fillId="0" borderId="59" xfId="2" applyFill="1" applyBorder="1" applyAlignment="1" applyProtection="1">
      <alignment vertical="top" wrapText="1"/>
      <protection locked="0"/>
    </xf>
    <xf numFmtId="164" fontId="0" fillId="0" borderId="57" xfId="2" applyFont="1" applyFill="1" applyBorder="1" applyAlignment="1" applyProtection="1">
      <alignment vertical="top" wrapText="1"/>
      <protection locked="0"/>
    </xf>
    <xf numFmtId="0" fontId="0" fillId="9" borderId="57" xfId="3" applyFont="1" applyFill="1" applyBorder="1" applyAlignment="1" applyProtection="1">
      <alignment horizontal="justify" vertical="top" wrapText="1"/>
      <protection locked="0"/>
    </xf>
    <xf numFmtId="164" fontId="1" fillId="0" borderId="57" xfId="2" applyFill="1" applyBorder="1" applyAlignment="1" applyProtection="1">
      <alignment horizontal="left" vertical="top" wrapText="1"/>
      <protection locked="0"/>
    </xf>
    <xf numFmtId="0" fontId="0" fillId="0" borderId="58" xfId="3" applyFont="1" applyFill="1" applyBorder="1" applyAlignment="1" applyProtection="1">
      <alignment horizontal="left" vertical="top"/>
      <protection locked="0"/>
    </xf>
    <xf numFmtId="0" fontId="0" fillId="0" borderId="62" xfId="3" applyFont="1" applyFill="1" applyBorder="1" applyAlignment="1" applyProtection="1">
      <alignment horizontal="left" vertical="top"/>
    </xf>
    <xf numFmtId="0" fontId="0" fillId="0" borderId="62" xfId="3" applyFont="1" applyFill="1" applyBorder="1" applyAlignment="1" applyProtection="1">
      <alignment horizontal="left" vertical="top" wrapText="1"/>
      <protection locked="0"/>
    </xf>
    <xf numFmtId="0" fontId="0" fillId="0" borderId="62" xfId="3" applyFont="1" applyFill="1" applyBorder="1" applyAlignment="1" applyProtection="1">
      <alignment horizontal="center" vertical="top" wrapText="1"/>
      <protection locked="0"/>
    </xf>
    <xf numFmtId="0" fontId="0" fillId="0" borderId="62" xfId="3" applyFont="1" applyFill="1" applyBorder="1" applyAlignment="1" applyProtection="1">
      <alignment horizontal="justify" vertical="top" wrapText="1"/>
      <protection locked="0"/>
    </xf>
    <xf numFmtId="164" fontId="1" fillId="0" borderId="62" xfId="2" applyFill="1" applyBorder="1" applyAlignment="1" applyProtection="1">
      <alignment horizontal="justify" vertical="top" wrapText="1"/>
      <protection locked="0"/>
    </xf>
    <xf numFmtId="164" fontId="1" fillId="0" borderId="62" xfId="2" applyFill="1" applyBorder="1" applyAlignment="1" applyProtection="1">
      <alignment vertical="top" wrapText="1"/>
    </xf>
    <xf numFmtId="0" fontId="1" fillId="0" borderId="0" xfId="1" applyFont="1" applyFill="1" applyAlignment="1">
      <alignment horizontal="left" vertical="top"/>
    </xf>
    <xf numFmtId="0" fontId="1" fillId="0" borderId="0" xfId="1" applyFont="1" applyFill="1" applyAlignment="1">
      <alignment horizontal="left" vertical="top" wrapText="1"/>
    </xf>
    <xf numFmtId="0" fontId="1" fillId="0" borderId="0" xfId="1" applyFont="1" applyFill="1" applyAlignment="1">
      <alignment horizontal="center" vertical="top" wrapText="1"/>
    </xf>
    <xf numFmtId="0" fontId="1" fillId="0" borderId="0" xfId="1" applyFont="1" applyFill="1" applyAlignment="1">
      <alignment horizontal="justify" wrapText="1"/>
    </xf>
    <xf numFmtId="164" fontId="1" fillId="0" borderId="0" xfId="2" applyFill="1" applyAlignment="1">
      <alignment horizontal="justify" vertical="top" wrapText="1"/>
    </xf>
    <xf numFmtId="164" fontId="1" fillId="0" borderId="0" xfId="2" applyFill="1" applyBorder="1" applyAlignment="1" applyProtection="1">
      <alignment vertical="top"/>
    </xf>
    <xf numFmtId="164" fontId="1" fillId="10" borderId="56" xfId="2" applyFill="1" applyBorder="1" applyAlignment="1" applyProtection="1">
      <alignment horizontal="center" vertical="top" wrapText="1"/>
      <protection locked="0"/>
    </xf>
    <xf numFmtId="164" fontId="2" fillId="11" borderId="56" xfId="2" applyFont="1" applyFill="1" applyBorder="1" applyAlignment="1" applyProtection="1">
      <alignment horizontal="center" vertical="top" wrapText="1"/>
    </xf>
    <xf numFmtId="4" fontId="1" fillId="0" borderId="0" xfId="1" applyNumberFormat="1"/>
    <xf numFmtId="43" fontId="1" fillId="0" borderId="0" xfId="1" applyNumberFormat="1"/>
    <xf numFmtId="164" fontId="1" fillId="0" borderId="57" xfId="2" applyFill="1" applyBorder="1" applyAlignment="1" applyProtection="1">
      <alignment horizontal="center" vertical="top" wrapText="1"/>
      <protection locked="0"/>
    </xf>
    <xf numFmtId="164" fontId="1" fillId="0" borderId="57" xfId="2" applyFont="1" applyFill="1" applyBorder="1" applyAlignment="1" applyProtection="1">
      <alignment horizontal="center" vertical="top" wrapText="1"/>
    </xf>
    <xf numFmtId="164" fontId="1" fillId="0" borderId="58" xfId="2" applyFill="1" applyBorder="1" applyAlignment="1" applyProtection="1">
      <alignment horizontal="center" vertical="top" wrapText="1"/>
      <protection locked="0"/>
    </xf>
    <xf numFmtId="164" fontId="1" fillId="11" borderId="5" xfId="2" applyFill="1" applyBorder="1" applyAlignment="1" applyProtection="1">
      <alignment horizontal="center" vertical="top" wrapText="1"/>
      <protection locked="0"/>
    </xf>
    <xf numFmtId="164" fontId="2" fillId="11" borderId="5" xfId="2" applyFont="1" applyFill="1" applyBorder="1" applyAlignment="1" applyProtection="1">
      <alignment horizontal="center" vertical="top"/>
    </xf>
    <xf numFmtId="164" fontId="1" fillId="0" borderId="59" xfId="2" applyFill="1" applyBorder="1" applyAlignment="1" applyProtection="1">
      <alignment horizontal="center" vertical="top" wrapText="1"/>
      <protection locked="0"/>
    </xf>
    <xf numFmtId="164" fontId="1" fillId="0" borderId="51" xfId="2" applyFill="1" applyBorder="1" applyAlignment="1" applyProtection="1">
      <alignment horizontal="center" vertical="top" wrapText="1"/>
      <protection locked="0"/>
    </xf>
    <xf numFmtId="164" fontId="2" fillId="0" borderId="51" xfId="2" applyFont="1" applyFill="1" applyBorder="1" applyAlignment="1" applyProtection="1">
      <alignment horizontal="center" vertical="top" wrapText="1"/>
    </xf>
    <xf numFmtId="0" fontId="0" fillId="0" borderId="56" xfId="3" applyFont="1" applyFill="1" applyBorder="1" applyAlignment="1" applyProtection="1">
      <alignment horizontal="left" vertical="top"/>
      <protection locked="0"/>
    </xf>
    <xf numFmtId="164" fontId="0" fillId="0" borderId="57" xfId="2" applyFont="1" applyFill="1" applyBorder="1" applyAlignment="1" applyProtection="1">
      <alignment horizontal="center" vertical="top" wrapText="1"/>
      <protection locked="0"/>
    </xf>
    <xf numFmtId="164" fontId="1" fillId="11" borderId="57" xfId="2" applyFill="1" applyBorder="1" applyAlignment="1" applyProtection="1">
      <alignment horizontal="center" vertical="top" wrapText="1"/>
      <protection locked="0"/>
    </xf>
    <xf numFmtId="164" fontId="2" fillId="11" borderId="57" xfId="2" applyFont="1" applyFill="1" applyBorder="1" applyAlignment="1" applyProtection="1">
      <alignment horizontal="center" vertical="top"/>
    </xf>
    <xf numFmtId="164" fontId="1" fillId="0" borderId="0" xfId="1" applyNumberFormat="1"/>
    <xf numFmtId="0" fontId="0" fillId="0" borderId="40" xfId="3" applyFont="1" applyFill="1" applyBorder="1" applyAlignment="1" applyProtection="1">
      <alignment horizontal="justify" vertical="top" wrapText="1"/>
      <protection locked="0"/>
    </xf>
    <xf numFmtId="0" fontId="0" fillId="0" borderId="45" xfId="3" applyFont="1" applyFill="1" applyBorder="1" applyAlignment="1" applyProtection="1">
      <alignment horizontal="justify" vertical="top" wrapText="1"/>
      <protection locked="0"/>
    </xf>
    <xf numFmtId="164" fontId="1" fillId="11" borderId="5" xfId="2" applyFill="1" applyBorder="1" applyAlignment="1" applyProtection="1">
      <alignment horizontal="center" vertical="top"/>
    </xf>
    <xf numFmtId="164" fontId="1" fillId="0" borderId="51" xfId="2" applyFill="1" applyBorder="1" applyAlignment="1" applyProtection="1">
      <alignment horizontal="center" vertical="top" wrapText="1"/>
    </xf>
    <xf numFmtId="0" fontId="0" fillId="0" borderId="63" xfId="3" applyFont="1" applyFill="1" applyBorder="1" applyAlignment="1" applyProtection="1">
      <alignment horizontal="center" vertical="top" wrapText="1"/>
      <protection locked="0"/>
    </xf>
    <xf numFmtId="164" fontId="1" fillId="0" borderId="67" xfId="2" applyFill="1" applyBorder="1" applyAlignment="1" applyProtection="1">
      <alignment horizontal="center" vertical="top" wrapText="1"/>
      <protection locked="0"/>
    </xf>
    <xf numFmtId="0" fontId="0" fillId="0" borderId="69" xfId="3" applyFont="1" applyFill="1" applyBorder="1" applyAlignment="1" applyProtection="1">
      <alignment horizontal="justify" vertical="top" wrapText="1"/>
      <protection locked="0"/>
    </xf>
    <xf numFmtId="164" fontId="1" fillId="0" borderId="62" xfId="2" applyFill="1" applyBorder="1" applyAlignment="1" applyProtection="1">
      <alignment horizontal="center" vertical="top" wrapText="1"/>
      <protection locked="0"/>
    </xf>
    <xf numFmtId="164" fontId="1" fillId="0" borderId="62" xfId="2" applyFill="1" applyBorder="1" applyAlignment="1" applyProtection="1">
      <alignment horizontal="center" vertical="top" wrapText="1"/>
    </xf>
    <xf numFmtId="164" fontId="1" fillId="0" borderId="0" xfId="2" applyFill="1" applyAlignment="1">
      <alignment horizontal="center" vertical="top" wrapText="1"/>
    </xf>
    <xf numFmtId="164" fontId="1" fillId="0" borderId="0" xfId="2" applyFill="1" applyBorder="1" applyAlignment="1" applyProtection="1">
      <alignment horizontal="center" vertical="top"/>
    </xf>
    <xf numFmtId="164" fontId="2" fillId="0" borderId="11" xfId="2" applyNumberFormat="1" applyFont="1" applyFill="1" applyBorder="1" applyAlignment="1" applyProtection="1">
      <alignment horizontal="center" wrapText="1"/>
      <protection locked="0"/>
    </xf>
    <xf numFmtId="164" fontId="2" fillId="0" borderId="17" xfId="2" applyNumberFormat="1" applyFont="1" applyFill="1" applyBorder="1" applyAlignment="1" applyProtection="1">
      <alignment horizontal="center" wrapText="1"/>
      <protection locked="0"/>
    </xf>
    <xf numFmtId="0" fontId="2" fillId="0" borderId="0" xfId="1" applyFont="1" applyFill="1" applyBorder="1" applyAlignment="1" applyProtection="1">
      <alignment horizontal="center"/>
      <protection locked="0"/>
    </xf>
    <xf numFmtId="0" fontId="2" fillId="0" borderId="0" xfId="1" applyFont="1" applyFill="1" applyBorder="1" applyAlignment="1" applyProtection="1">
      <alignment horizontal="center"/>
    </xf>
    <xf numFmtId="0" fontId="2" fillId="0" borderId="15" xfId="3" applyFont="1" applyFill="1" applyBorder="1" applyAlignment="1" applyProtection="1">
      <alignment horizontal="center" wrapText="1"/>
      <protection locked="0"/>
    </xf>
    <xf numFmtId="0" fontId="2" fillId="0" borderId="3" xfId="3" applyFont="1" applyFill="1" applyBorder="1" applyAlignment="1" applyProtection="1">
      <alignment horizontal="center" wrapText="1"/>
      <protection locked="0"/>
    </xf>
    <xf numFmtId="0" fontId="2" fillId="0" borderId="16" xfId="3" applyFont="1" applyFill="1" applyBorder="1" applyAlignment="1" applyProtection="1">
      <alignment horizontal="center" wrapText="1"/>
      <protection locked="0"/>
    </xf>
    <xf numFmtId="0" fontId="2" fillId="0" borderId="4" xfId="3" applyFont="1" applyFill="1" applyBorder="1" applyAlignment="1" applyProtection="1">
      <alignment horizontal="center" wrapText="1"/>
      <protection locked="0"/>
    </xf>
    <xf numFmtId="0" fontId="2" fillId="4" borderId="12" xfId="1" applyFont="1" applyFill="1" applyBorder="1" applyAlignment="1" applyProtection="1">
      <alignment horizontal="center"/>
      <protection locked="0"/>
    </xf>
    <xf numFmtId="0" fontId="2" fillId="4" borderId="13" xfId="1" applyFont="1" applyFill="1" applyBorder="1" applyAlignment="1" applyProtection="1">
      <alignment horizontal="center"/>
      <protection locked="0"/>
    </xf>
    <xf numFmtId="0" fontId="2" fillId="4" borderId="14" xfId="1" applyFont="1" applyFill="1" applyBorder="1" applyAlignment="1" applyProtection="1">
      <alignment horizontal="center"/>
      <protection locked="0"/>
    </xf>
    <xf numFmtId="164" fontId="2" fillId="0" borderId="15" xfId="2" applyFont="1" applyFill="1" applyBorder="1" applyAlignment="1" applyProtection="1">
      <alignment horizontal="center" wrapText="1"/>
      <protection locked="0"/>
    </xf>
    <xf numFmtId="164" fontId="2" fillId="0" borderId="31" xfId="2" applyFont="1" applyFill="1" applyBorder="1" applyAlignment="1" applyProtection="1">
      <alignment horizontal="center" wrapText="1"/>
      <protection locked="0"/>
    </xf>
    <xf numFmtId="0" fontId="2" fillId="0" borderId="31" xfId="3" applyFont="1" applyFill="1" applyBorder="1" applyAlignment="1" applyProtection="1">
      <alignment horizontal="center" wrapText="1"/>
      <protection locked="0"/>
    </xf>
    <xf numFmtId="0" fontId="2" fillId="0" borderId="30" xfId="3" applyFont="1" applyFill="1" applyBorder="1" applyAlignment="1" applyProtection="1">
      <alignment horizontal="center" wrapText="1"/>
      <protection locked="0"/>
    </xf>
    <xf numFmtId="0" fontId="2" fillId="0" borderId="32" xfId="3" applyFont="1" applyFill="1" applyBorder="1" applyAlignment="1" applyProtection="1">
      <alignment horizontal="center" wrapText="1"/>
      <protection locked="0"/>
    </xf>
    <xf numFmtId="164" fontId="2" fillId="3" borderId="12" xfId="2" applyFont="1" applyFill="1" applyBorder="1" applyAlignment="1" applyProtection="1">
      <alignment horizontal="center"/>
      <protection locked="0"/>
    </xf>
    <xf numFmtId="164" fontId="2" fillId="3" borderId="13" xfId="2" applyFont="1" applyFill="1" applyBorder="1" applyAlignment="1" applyProtection="1">
      <alignment horizontal="center"/>
      <protection locked="0"/>
    </xf>
    <xf numFmtId="164" fontId="2" fillId="3" borderId="14" xfId="2" applyFont="1" applyFill="1" applyBorder="1" applyAlignment="1" applyProtection="1">
      <alignment horizontal="center"/>
      <protection locked="0"/>
    </xf>
    <xf numFmtId="0" fontId="2" fillId="0" borderId="0" xfId="4" applyFont="1" applyFill="1" applyBorder="1" applyAlignment="1" applyProtection="1">
      <alignment horizontal="center"/>
      <protection locked="0"/>
    </xf>
    <xf numFmtId="164" fontId="2" fillId="6" borderId="12" xfId="2" applyFont="1" applyFill="1" applyBorder="1" applyAlignment="1" applyProtection="1">
      <alignment horizontal="center"/>
      <protection locked="0"/>
    </xf>
    <xf numFmtId="164" fontId="2" fillId="6" borderId="13" xfId="2" applyFont="1" applyFill="1" applyBorder="1" applyAlignment="1" applyProtection="1">
      <alignment horizontal="center"/>
      <protection locked="0"/>
    </xf>
    <xf numFmtId="164" fontId="2" fillId="6" borderId="14" xfId="2" applyFont="1" applyFill="1" applyBorder="1" applyAlignment="1" applyProtection="1">
      <alignment horizontal="center"/>
      <protection locked="0"/>
    </xf>
    <xf numFmtId="0" fontId="6" fillId="7" borderId="0" xfId="1" applyFont="1" applyFill="1" applyBorder="1" applyAlignment="1" applyProtection="1">
      <alignment horizontal="center"/>
    </xf>
    <xf numFmtId="0" fontId="6" fillId="7" borderId="0" xfId="1" applyFont="1" applyFill="1" applyBorder="1" applyAlignment="1">
      <alignment horizontal="center"/>
    </xf>
    <xf numFmtId="0" fontId="2" fillId="8" borderId="37" xfId="1" applyFont="1" applyFill="1" applyBorder="1" applyAlignment="1" applyProtection="1">
      <alignment horizontal="center"/>
    </xf>
    <xf numFmtId="0" fontId="1" fillId="0" borderId="57" xfId="1" applyFont="1" applyFill="1" applyBorder="1" applyAlignment="1" applyProtection="1">
      <alignment horizontal="left" vertical="top"/>
    </xf>
    <xf numFmtId="0" fontId="0" fillId="0" borderId="57" xfId="3" applyFont="1" applyFill="1" applyBorder="1" applyAlignment="1" applyProtection="1">
      <alignment horizontal="left" vertical="top" wrapText="1"/>
      <protection locked="0"/>
    </xf>
    <xf numFmtId="164" fontId="1" fillId="0" borderId="57" xfId="2" applyFill="1" applyBorder="1" applyAlignment="1" applyProtection="1">
      <alignment horizontal="center" vertical="top" wrapText="1"/>
    </xf>
    <xf numFmtId="0" fontId="1" fillId="0" borderId="59" xfId="1" applyFont="1" applyFill="1" applyBorder="1" applyAlignment="1" applyProtection="1">
      <alignment horizontal="left" vertical="top"/>
    </xf>
    <xf numFmtId="0" fontId="0" fillId="0" borderId="59" xfId="3" applyFont="1" applyFill="1" applyBorder="1" applyAlignment="1" applyProtection="1">
      <alignment horizontal="left" vertical="top" wrapText="1"/>
      <protection locked="0"/>
    </xf>
    <xf numFmtId="164" fontId="0" fillId="0" borderId="59" xfId="2" applyFont="1" applyFill="1" applyBorder="1" applyAlignment="1" applyProtection="1">
      <alignment horizontal="center" vertical="top" wrapText="1"/>
    </xf>
    <xf numFmtId="164" fontId="1" fillId="0" borderId="59" xfId="2" applyFill="1" applyBorder="1" applyAlignment="1" applyProtection="1">
      <alignment horizontal="center" vertical="top" wrapText="1"/>
    </xf>
    <xf numFmtId="0" fontId="0" fillId="0" borderId="59" xfId="3" applyFont="1" applyFill="1" applyBorder="1" applyAlignment="1" applyProtection="1">
      <alignment horizontal="left" vertical="top"/>
      <protection locked="0"/>
    </xf>
    <xf numFmtId="0" fontId="0" fillId="0" borderId="57" xfId="3" applyFont="1" applyFill="1" applyBorder="1" applyAlignment="1" applyProtection="1">
      <alignment horizontal="left" vertical="top"/>
      <protection locked="0"/>
    </xf>
    <xf numFmtId="0" fontId="0" fillId="0" borderId="56" xfId="3" applyFont="1" applyFill="1" applyBorder="1" applyAlignment="1" applyProtection="1">
      <alignment horizontal="left" vertical="top"/>
      <protection locked="0"/>
    </xf>
    <xf numFmtId="0" fontId="8" fillId="0" borderId="0" xfId="1" applyFont="1" applyFill="1" applyBorder="1" applyAlignment="1" applyProtection="1">
      <alignment horizontal="center"/>
    </xf>
    <xf numFmtId="0" fontId="2" fillId="10" borderId="47" xfId="3" applyFont="1" applyFill="1" applyBorder="1" applyAlignment="1" applyProtection="1">
      <alignment horizontal="center" vertical="center" wrapText="1"/>
    </xf>
    <xf numFmtId="0" fontId="2" fillId="10" borderId="51" xfId="3" applyFont="1" applyFill="1" applyBorder="1" applyAlignment="1" applyProtection="1">
      <alignment horizontal="center" vertical="center" wrapText="1"/>
    </xf>
    <xf numFmtId="0" fontId="2" fillId="10" borderId="48" xfId="3" applyFont="1" applyFill="1" applyBorder="1" applyAlignment="1" applyProtection="1">
      <alignment horizontal="center" vertical="center" wrapText="1"/>
    </xf>
    <xf numFmtId="4" fontId="2" fillId="10" borderId="49" xfId="1" applyNumberFormat="1" applyFont="1" applyFill="1" applyBorder="1" applyAlignment="1">
      <alignment horizontal="center" vertical="center" wrapText="1"/>
    </xf>
    <xf numFmtId="4" fontId="2" fillId="10" borderId="50" xfId="1" applyNumberFormat="1" applyFont="1" applyFill="1" applyBorder="1" applyAlignment="1">
      <alignment horizontal="center" vertical="center" wrapText="1"/>
    </xf>
    <xf numFmtId="4" fontId="2" fillId="10" borderId="52" xfId="1" applyNumberFormat="1" applyFont="1" applyFill="1" applyBorder="1" applyAlignment="1">
      <alignment horizontal="center" vertical="center" wrapText="1"/>
    </xf>
    <xf numFmtId="4" fontId="2" fillId="10" borderId="53" xfId="1" applyNumberFormat="1" applyFont="1" applyFill="1" applyBorder="1" applyAlignment="1">
      <alignment horizontal="center" vertical="center" wrapText="1"/>
    </xf>
    <xf numFmtId="4" fontId="2" fillId="10" borderId="55" xfId="1" applyNumberFormat="1" applyFont="1" applyFill="1" applyBorder="1" applyAlignment="1">
      <alignment horizontal="center" vertical="center" wrapText="1"/>
    </xf>
    <xf numFmtId="4" fontId="2" fillId="10" borderId="35" xfId="1" applyNumberFormat="1" applyFont="1" applyFill="1" applyBorder="1" applyAlignment="1">
      <alignment horizontal="center" vertical="center" wrapText="1"/>
    </xf>
    <xf numFmtId="4" fontId="2" fillId="10" borderId="16" xfId="1" applyNumberFormat="1" applyFont="1" applyFill="1" applyBorder="1" applyAlignment="1">
      <alignment horizontal="center" vertical="top" wrapText="1"/>
    </xf>
    <xf numFmtId="4" fontId="2" fillId="10" borderId="54" xfId="1" applyNumberFormat="1" applyFont="1" applyFill="1" applyBorder="1" applyAlignment="1">
      <alignment horizontal="center" vertical="top" wrapText="1"/>
    </xf>
    <xf numFmtId="164" fontId="2" fillId="10" borderId="47" xfId="2" applyFont="1" applyFill="1" applyBorder="1" applyAlignment="1" applyProtection="1">
      <alignment horizontal="center" vertical="top"/>
    </xf>
    <xf numFmtId="164" fontId="2" fillId="10" borderId="51" xfId="2" applyFont="1" applyFill="1" applyBorder="1" applyAlignment="1" applyProtection="1">
      <alignment horizontal="center" vertical="top"/>
    </xf>
    <xf numFmtId="0" fontId="0" fillId="0" borderId="68" xfId="3" applyFont="1" applyFill="1" applyBorder="1" applyAlignment="1" applyProtection="1">
      <alignment horizontal="center" vertical="top" wrapText="1"/>
      <protection locked="0"/>
    </xf>
    <xf numFmtId="0" fontId="0" fillId="0" borderId="70" xfId="3" applyFont="1" applyFill="1" applyBorder="1" applyAlignment="1" applyProtection="1">
      <alignment horizontal="center" vertical="top" wrapText="1"/>
      <protection locked="0"/>
    </xf>
    <xf numFmtId="0" fontId="0" fillId="0" borderId="71" xfId="3" applyFont="1" applyFill="1" applyBorder="1" applyAlignment="1" applyProtection="1">
      <alignment horizontal="center" vertical="top" wrapText="1"/>
      <protection locked="0"/>
    </xf>
    <xf numFmtId="164" fontId="1" fillId="0" borderId="65" xfId="2" applyFill="1" applyBorder="1" applyAlignment="1" applyProtection="1">
      <alignment horizontal="center" vertical="top" wrapText="1"/>
      <protection locked="0"/>
    </xf>
    <xf numFmtId="164" fontId="1" fillId="0" borderId="53" xfId="2" applyFill="1" applyBorder="1" applyAlignment="1" applyProtection="1">
      <alignment horizontal="center" vertical="top" wrapText="1"/>
      <protection locked="0"/>
    </xf>
    <xf numFmtId="164" fontId="1" fillId="0" borderId="66" xfId="2" applyFill="1" applyBorder="1" applyAlignment="1" applyProtection="1">
      <alignment horizontal="center" vertical="top" wrapText="1"/>
      <protection locked="0"/>
    </xf>
    <xf numFmtId="0" fontId="0" fillId="0" borderId="63" xfId="3" applyFont="1" applyFill="1" applyBorder="1" applyAlignment="1" applyProtection="1">
      <alignment horizontal="left" vertical="top" wrapText="1"/>
      <protection locked="0"/>
    </xf>
    <xf numFmtId="0" fontId="0" fillId="0" borderId="64" xfId="3" applyFont="1" applyFill="1" applyBorder="1" applyAlignment="1" applyProtection="1">
      <alignment horizontal="center" vertical="top" wrapText="1"/>
      <protection locked="0"/>
    </xf>
    <xf numFmtId="0" fontId="0" fillId="0" borderId="60" xfId="3" applyFont="1" applyFill="1" applyBorder="1" applyAlignment="1" applyProtection="1">
      <alignment horizontal="center" vertical="top" wrapText="1"/>
      <protection locked="0"/>
    </xf>
    <xf numFmtId="164" fontId="1" fillId="0" borderId="57" xfId="2" applyFont="1" applyFill="1" applyBorder="1" applyAlignment="1" applyProtection="1">
      <alignment horizontal="center" vertical="top" wrapText="1"/>
    </xf>
    <xf numFmtId="164" fontId="1" fillId="0" borderId="58" xfId="2" applyFill="1" applyBorder="1" applyAlignment="1" applyProtection="1">
      <alignment horizontal="center" vertical="top" wrapText="1"/>
      <protection locked="0"/>
    </xf>
    <xf numFmtId="164" fontId="1" fillId="0" borderId="51" xfId="2" applyFill="1" applyBorder="1" applyAlignment="1" applyProtection="1">
      <alignment horizontal="center" vertical="top" wrapText="1"/>
      <protection locked="0"/>
    </xf>
    <xf numFmtId="164" fontId="1" fillId="0" borderId="59" xfId="2" applyFill="1" applyBorder="1" applyAlignment="1" applyProtection="1">
      <alignment horizontal="center" vertical="top" wrapText="1"/>
      <protection locked="0"/>
    </xf>
    <xf numFmtId="0" fontId="8" fillId="0" borderId="0" xfId="1" applyFont="1" applyFill="1" applyBorder="1" applyAlignment="1" applyProtection="1">
      <alignment horizontal="center"/>
      <protection locked="0"/>
    </xf>
  </cellXfs>
  <cellStyles count="10">
    <cellStyle name="Millares 2" xfId="2"/>
    <cellStyle name="Millares 3" xfId="9"/>
    <cellStyle name="Millares_Cuadros comparativos CON 15 MILL MAPI ctas se" xfId="7"/>
    <cellStyle name="Normal" xfId="0" builtinId="0"/>
    <cellStyle name="Normal 2" xfId="1"/>
    <cellStyle name="Normal_Anexo 9 POI 2009 Conservación 25 04 2" xfId="3"/>
    <cellStyle name="Normal_Cuadros comparativos CON 15 MILL MAPI ctas se" xfId="5"/>
    <cellStyle name="Normal_Cuadros comparativos CON 15 MILL MAPI ctas se 2" xfId="8"/>
    <cellStyle name="Normal_Proyección Transferencia 2010" xfId="4"/>
    <cellStyle name="Porcentaje 2"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3.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uments%20and%20Settings/malvarez/Mis%20documentos/2010/ANTEPROYECTO%202010/Anexo%209%20POI%20-%202010%20Direcci&#243;n.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OCUME~1/DSANAB~1.GRA/CONFIG~1/Temp/Cuadro%20Comparativo.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murbina/Documents/2017/Presupuesto%202018/Cuadros/Presupuesto%202018%20JAA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L_"/>
      <sheetName val="MO_PND"/>
      <sheetName val="Bco_ proyect"/>
      <sheetName val="PE 06_10"/>
      <sheetName val="MAPI"/>
      <sheetName val="ASCI _ SEVRI 08"/>
      <sheetName val="SEVRI07"/>
      <sheetName val="Datos"/>
      <sheetName val="Plan CIMAD"/>
      <sheetName val="PEP1"/>
      <sheetName val="Anexo1"/>
      <sheetName val="PRO 1%"/>
      <sheetName val="PEP2"/>
      <sheetName val="Anexo2"/>
      <sheetName val="PRO 2 %"/>
      <sheetName val="PEP3"/>
      <sheetName val="Anexo3"/>
      <sheetName val="PRO 3%"/>
      <sheetName val="verif"/>
      <sheetName val="Clasif_ Gto_"/>
      <sheetName val="Justif_"/>
      <sheetName val="Proy Inv"/>
      <sheetName val="Presupuesto 1"/>
      <sheetName val="Presupuesto 1-2"/>
      <sheetName val="Presupuesto 2"/>
      <sheetName val="Presupuesto 2-2"/>
      <sheetName val="Presupuesto 3"/>
      <sheetName val="Presupuesto 3-2"/>
      <sheetName val="Hoja1"/>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Transferencia"/>
      <sheetName val="Comparativo"/>
      <sheetName val="TRANSFERENCIA"/>
      <sheetName val="MAPI"/>
      <sheetName val="Cálculos"/>
      <sheetName val="Composición Presupuesto"/>
    </sheetNames>
    <sheetDataSet>
      <sheetData sheetId="0" refreshError="1"/>
      <sheetData sheetId="1" refreshError="1">
        <row r="8">
          <cell r="D8">
            <v>1232479706.0021439</v>
          </cell>
        </row>
      </sheetData>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origen y aplicación "/>
      <sheetName val="ingresos 2018 colones "/>
      <sheetName val="ingresos 2018 miles"/>
      <sheetName val="Evolución del gto"/>
      <sheetName val="Clasificador Economico"/>
      <sheetName val="analisis vertical"/>
      <sheetName val="analisis horizontal"/>
      <sheetName val="comparativo ingresos"/>
      <sheetName val="ingresos efectivos"/>
      <sheetName val="límite gasto"/>
      <sheetName val="presupuesto global"/>
      <sheetName val="Transferencia"/>
      <sheetName val="Ing. propios"/>
      <sheetName val="flujo"/>
      <sheetName val="Suplencias y Jornales"/>
    </sheetNames>
    <sheetDataSet>
      <sheetData sheetId="0" refreshError="1"/>
      <sheetData sheetId="1" refreshError="1"/>
      <sheetData sheetId="2" refreshError="1"/>
      <sheetData sheetId="3" refreshError="1">
        <row r="2">
          <cell r="A2" t="str">
            <v>PRESUPUESTO ORDINARIO 2018</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G257"/>
  <sheetViews>
    <sheetView tabSelected="1" showWhiteSpace="0" zoomScaleNormal="100" workbookViewId="0">
      <selection sqref="A1:F1"/>
    </sheetView>
  </sheetViews>
  <sheetFormatPr baseColWidth="10" defaultRowHeight="12.75"/>
  <cols>
    <col min="1" max="1" width="8.140625" style="1" customWidth="1"/>
    <col min="2" max="2" width="47.140625" style="1" customWidth="1"/>
    <col min="3" max="3" width="23.42578125" style="41" customWidth="1"/>
    <col min="4" max="5" width="19.7109375" style="41" customWidth="1"/>
    <col min="6" max="6" width="19.5703125" style="41" customWidth="1"/>
    <col min="7" max="7" width="13.7109375" style="1" bestFit="1" customWidth="1"/>
    <col min="8" max="250" width="11.42578125" style="1"/>
    <col min="251" max="251" width="8.140625" style="1" customWidth="1"/>
    <col min="252" max="252" width="47.140625" style="1" customWidth="1"/>
    <col min="253" max="253" width="23.42578125" style="1" customWidth="1"/>
    <col min="254" max="255" width="19.7109375" style="1" customWidth="1"/>
    <col min="256" max="256" width="19.5703125" style="1" customWidth="1"/>
    <col min="257" max="257" width="13.7109375" style="1" bestFit="1" customWidth="1"/>
    <col min="258" max="258" width="15.85546875" style="1" customWidth="1"/>
    <col min="259" max="259" width="15.5703125" style="1" bestFit="1" customWidth="1"/>
    <col min="260" max="260" width="14.28515625" style="1" bestFit="1" customWidth="1"/>
    <col min="261" max="261" width="16.42578125" style="1" customWidth="1"/>
    <col min="262" max="263" width="11.85546875" style="1" bestFit="1" customWidth="1"/>
    <col min="264" max="506" width="11.42578125" style="1"/>
    <col min="507" max="507" width="8.140625" style="1" customWidth="1"/>
    <col min="508" max="508" width="47.140625" style="1" customWidth="1"/>
    <col min="509" max="509" width="23.42578125" style="1" customWidth="1"/>
    <col min="510" max="511" width="19.7109375" style="1" customWidth="1"/>
    <col min="512" max="512" width="19.5703125" style="1" customWidth="1"/>
    <col min="513" max="513" width="13.7109375" style="1" bestFit="1" customWidth="1"/>
    <col min="514" max="514" width="15.85546875" style="1" customWidth="1"/>
    <col min="515" max="515" width="15.5703125" style="1" bestFit="1" customWidth="1"/>
    <col min="516" max="516" width="14.28515625" style="1" bestFit="1" customWidth="1"/>
    <col min="517" max="517" width="16.42578125" style="1" customWidth="1"/>
    <col min="518" max="519" width="11.85546875" style="1" bestFit="1" customWidth="1"/>
    <col min="520" max="762" width="11.42578125" style="1"/>
    <col min="763" max="763" width="8.140625" style="1" customWidth="1"/>
    <col min="764" max="764" width="47.140625" style="1" customWidth="1"/>
    <col min="765" max="765" width="23.42578125" style="1" customWidth="1"/>
    <col min="766" max="767" width="19.7109375" style="1" customWidth="1"/>
    <col min="768" max="768" width="19.5703125" style="1" customWidth="1"/>
    <col min="769" max="769" width="13.7109375" style="1" bestFit="1" customWidth="1"/>
    <col min="770" max="770" width="15.85546875" style="1" customWidth="1"/>
    <col min="771" max="771" width="15.5703125" style="1" bestFit="1" customWidth="1"/>
    <col min="772" max="772" width="14.28515625" style="1" bestFit="1" customWidth="1"/>
    <col min="773" max="773" width="16.42578125" style="1" customWidth="1"/>
    <col min="774" max="775" width="11.85546875" style="1" bestFit="1" customWidth="1"/>
    <col min="776" max="1018" width="11.42578125" style="1"/>
    <col min="1019" max="1019" width="8.140625" style="1" customWidth="1"/>
    <col min="1020" max="1020" width="47.140625" style="1" customWidth="1"/>
    <col min="1021" max="1021" width="23.42578125" style="1" customWidth="1"/>
    <col min="1022" max="1023" width="19.7109375" style="1" customWidth="1"/>
    <col min="1024" max="1024" width="19.5703125" style="1" customWidth="1"/>
    <col min="1025" max="1025" width="13.7109375" style="1" bestFit="1" customWidth="1"/>
    <col min="1026" max="1026" width="15.85546875" style="1" customWidth="1"/>
    <col min="1027" max="1027" width="15.5703125" style="1" bestFit="1" customWidth="1"/>
    <col min="1028" max="1028" width="14.28515625" style="1" bestFit="1" customWidth="1"/>
    <col min="1029" max="1029" width="16.42578125" style="1" customWidth="1"/>
    <col min="1030" max="1031" width="11.85546875" style="1" bestFit="1" customWidth="1"/>
    <col min="1032" max="1274" width="11.42578125" style="1"/>
    <col min="1275" max="1275" width="8.140625" style="1" customWidth="1"/>
    <col min="1276" max="1276" width="47.140625" style="1" customWidth="1"/>
    <col min="1277" max="1277" width="23.42578125" style="1" customWidth="1"/>
    <col min="1278" max="1279" width="19.7109375" style="1" customWidth="1"/>
    <col min="1280" max="1280" width="19.5703125" style="1" customWidth="1"/>
    <col min="1281" max="1281" width="13.7109375" style="1" bestFit="1" customWidth="1"/>
    <col min="1282" max="1282" width="15.85546875" style="1" customWidth="1"/>
    <col min="1283" max="1283" width="15.5703125" style="1" bestFit="1" customWidth="1"/>
    <col min="1284" max="1284" width="14.28515625" style="1" bestFit="1" customWidth="1"/>
    <col min="1285" max="1285" width="16.42578125" style="1" customWidth="1"/>
    <col min="1286" max="1287" width="11.85546875" style="1" bestFit="1" customWidth="1"/>
    <col min="1288" max="1530" width="11.42578125" style="1"/>
    <col min="1531" max="1531" width="8.140625" style="1" customWidth="1"/>
    <col min="1532" max="1532" width="47.140625" style="1" customWidth="1"/>
    <col min="1533" max="1533" width="23.42578125" style="1" customWidth="1"/>
    <col min="1534" max="1535" width="19.7109375" style="1" customWidth="1"/>
    <col min="1536" max="1536" width="19.5703125" style="1" customWidth="1"/>
    <col min="1537" max="1537" width="13.7109375" style="1" bestFit="1" customWidth="1"/>
    <col min="1538" max="1538" width="15.85546875" style="1" customWidth="1"/>
    <col min="1539" max="1539" width="15.5703125" style="1" bestFit="1" customWidth="1"/>
    <col min="1540" max="1540" width="14.28515625" style="1" bestFit="1" customWidth="1"/>
    <col min="1541" max="1541" width="16.42578125" style="1" customWidth="1"/>
    <col min="1542" max="1543" width="11.85546875" style="1" bestFit="1" customWidth="1"/>
    <col min="1544" max="1786" width="11.42578125" style="1"/>
    <col min="1787" max="1787" width="8.140625" style="1" customWidth="1"/>
    <col min="1788" max="1788" width="47.140625" style="1" customWidth="1"/>
    <col min="1789" max="1789" width="23.42578125" style="1" customWidth="1"/>
    <col min="1790" max="1791" width="19.7109375" style="1" customWidth="1"/>
    <col min="1792" max="1792" width="19.5703125" style="1" customWidth="1"/>
    <col min="1793" max="1793" width="13.7109375" style="1" bestFit="1" customWidth="1"/>
    <col min="1794" max="1794" width="15.85546875" style="1" customWidth="1"/>
    <col min="1795" max="1795" width="15.5703125" style="1" bestFit="1" customWidth="1"/>
    <col min="1796" max="1796" width="14.28515625" style="1" bestFit="1" customWidth="1"/>
    <col min="1797" max="1797" width="16.42578125" style="1" customWidth="1"/>
    <col min="1798" max="1799" width="11.85546875" style="1" bestFit="1" customWidth="1"/>
    <col min="1800" max="2042" width="11.42578125" style="1"/>
    <col min="2043" max="2043" width="8.140625" style="1" customWidth="1"/>
    <col min="2044" max="2044" width="47.140625" style="1" customWidth="1"/>
    <col min="2045" max="2045" width="23.42578125" style="1" customWidth="1"/>
    <col min="2046" max="2047" width="19.7109375" style="1" customWidth="1"/>
    <col min="2048" max="2048" width="19.5703125" style="1" customWidth="1"/>
    <col min="2049" max="2049" width="13.7109375" style="1" bestFit="1" customWidth="1"/>
    <col min="2050" max="2050" width="15.85546875" style="1" customWidth="1"/>
    <col min="2051" max="2051" width="15.5703125" style="1" bestFit="1" customWidth="1"/>
    <col min="2052" max="2052" width="14.28515625" style="1" bestFit="1" customWidth="1"/>
    <col min="2053" max="2053" width="16.42578125" style="1" customWidth="1"/>
    <col min="2054" max="2055" width="11.85546875" style="1" bestFit="1" customWidth="1"/>
    <col min="2056" max="2298" width="11.42578125" style="1"/>
    <col min="2299" max="2299" width="8.140625" style="1" customWidth="1"/>
    <col min="2300" max="2300" width="47.140625" style="1" customWidth="1"/>
    <col min="2301" max="2301" width="23.42578125" style="1" customWidth="1"/>
    <col min="2302" max="2303" width="19.7109375" style="1" customWidth="1"/>
    <col min="2304" max="2304" width="19.5703125" style="1" customWidth="1"/>
    <col min="2305" max="2305" width="13.7109375" style="1" bestFit="1" customWidth="1"/>
    <col min="2306" max="2306" width="15.85546875" style="1" customWidth="1"/>
    <col min="2307" max="2307" width="15.5703125" style="1" bestFit="1" customWidth="1"/>
    <col min="2308" max="2308" width="14.28515625" style="1" bestFit="1" customWidth="1"/>
    <col min="2309" max="2309" width="16.42578125" style="1" customWidth="1"/>
    <col min="2310" max="2311" width="11.85546875" style="1" bestFit="1" customWidth="1"/>
    <col min="2312" max="2554" width="11.42578125" style="1"/>
    <col min="2555" max="2555" width="8.140625" style="1" customWidth="1"/>
    <col min="2556" max="2556" width="47.140625" style="1" customWidth="1"/>
    <col min="2557" max="2557" width="23.42578125" style="1" customWidth="1"/>
    <col min="2558" max="2559" width="19.7109375" style="1" customWidth="1"/>
    <col min="2560" max="2560" width="19.5703125" style="1" customWidth="1"/>
    <col min="2561" max="2561" width="13.7109375" style="1" bestFit="1" customWidth="1"/>
    <col min="2562" max="2562" width="15.85546875" style="1" customWidth="1"/>
    <col min="2563" max="2563" width="15.5703125" style="1" bestFit="1" customWidth="1"/>
    <col min="2564" max="2564" width="14.28515625" style="1" bestFit="1" customWidth="1"/>
    <col min="2565" max="2565" width="16.42578125" style="1" customWidth="1"/>
    <col min="2566" max="2567" width="11.85546875" style="1" bestFit="1" customWidth="1"/>
    <col min="2568" max="2810" width="11.42578125" style="1"/>
    <col min="2811" max="2811" width="8.140625" style="1" customWidth="1"/>
    <col min="2812" max="2812" width="47.140625" style="1" customWidth="1"/>
    <col min="2813" max="2813" width="23.42578125" style="1" customWidth="1"/>
    <col min="2814" max="2815" width="19.7109375" style="1" customWidth="1"/>
    <col min="2816" max="2816" width="19.5703125" style="1" customWidth="1"/>
    <col min="2817" max="2817" width="13.7109375" style="1" bestFit="1" customWidth="1"/>
    <col min="2818" max="2818" width="15.85546875" style="1" customWidth="1"/>
    <col min="2819" max="2819" width="15.5703125" style="1" bestFit="1" customWidth="1"/>
    <col min="2820" max="2820" width="14.28515625" style="1" bestFit="1" customWidth="1"/>
    <col min="2821" max="2821" width="16.42578125" style="1" customWidth="1"/>
    <col min="2822" max="2823" width="11.85546875" style="1" bestFit="1" customWidth="1"/>
    <col min="2824" max="3066" width="11.42578125" style="1"/>
    <col min="3067" max="3067" width="8.140625" style="1" customWidth="1"/>
    <col min="3068" max="3068" width="47.140625" style="1" customWidth="1"/>
    <col min="3069" max="3069" width="23.42578125" style="1" customWidth="1"/>
    <col min="3070" max="3071" width="19.7109375" style="1" customWidth="1"/>
    <col min="3072" max="3072" width="19.5703125" style="1" customWidth="1"/>
    <col min="3073" max="3073" width="13.7109375" style="1" bestFit="1" customWidth="1"/>
    <col min="3074" max="3074" width="15.85546875" style="1" customWidth="1"/>
    <col min="3075" max="3075" width="15.5703125" style="1" bestFit="1" customWidth="1"/>
    <col min="3076" max="3076" width="14.28515625" style="1" bestFit="1" customWidth="1"/>
    <col min="3077" max="3077" width="16.42578125" style="1" customWidth="1"/>
    <col min="3078" max="3079" width="11.85546875" style="1" bestFit="1" customWidth="1"/>
    <col min="3080" max="3322" width="11.42578125" style="1"/>
    <col min="3323" max="3323" width="8.140625" style="1" customWidth="1"/>
    <col min="3324" max="3324" width="47.140625" style="1" customWidth="1"/>
    <col min="3325" max="3325" width="23.42578125" style="1" customWidth="1"/>
    <col min="3326" max="3327" width="19.7109375" style="1" customWidth="1"/>
    <col min="3328" max="3328" width="19.5703125" style="1" customWidth="1"/>
    <col min="3329" max="3329" width="13.7109375" style="1" bestFit="1" customWidth="1"/>
    <col min="3330" max="3330" width="15.85546875" style="1" customWidth="1"/>
    <col min="3331" max="3331" width="15.5703125" style="1" bestFit="1" customWidth="1"/>
    <col min="3332" max="3332" width="14.28515625" style="1" bestFit="1" customWidth="1"/>
    <col min="3333" max="3333" width="16.42578125" style="1" customWidth="1"/>
    <col min="3334" max="3335" width="11.85546875" style="1" bestFit="1" customWidth="1"/>
    <col min="3336" max="3578" width="11.42578125" style="1"/>
    <col min="3579" max="3579" width="8.140625" style="1" customWidth="1"/>
    <col min="3580" max="3580" width="47.140625" style="1" customWidth="1"/>
    <col min="3581" max="3581" width="23.42578125" style="1" customWidth="1"/>
    <col min="3582" max="3583" width="19.7109375" style="1" customWidth="1"/>
    <col min="3584" max="3584" width="19.5703125" style="1" customWidth="1"/>
    <col min="3585" max="3585" width="13.7109375" style="1" bestFit="1" customWidth="1"/>
    <col min="3586" max="3586" width="15.85546875" style="1" customWidth="1"/>
    <col min="3587" max="3587" width="15.5703125" style="1" bestFit="1" customWidth="1"/>
    <col min="3588" max="3588" width="14.28515625" style="1" bestFit="1" customWidth="1"/>
    <col min="3589" max="3589" width="16.42578125" style="1" customWidth="1"/>
    <col min="3590" max="3591" width="11.85546875" style="1" bestFit="1" customWidth="1"/>
    <col min="3592" max="3834" width="11.42578125" style="1"/>
    <col min="3835" max="3835" width="8.140625" style="1" customWidth="1"/>
    <col min="3836" max="3836" width="47.140625" style="1" customWidth="1"/>
    <col min="3837" max="3837" width="23.42578125" style="1" customWidth="1"/>
    <col min="3838" max="3839" width="19.7109375" style="1" customWidth="1"/>
    <col min="3840" max="3840" width="19.5703125" style="1" customWidth="1"/>
    <col min="3841" max="3841" width="13.7109375" style="1" bestFit="1" customWidth="1"/>
    <col min="3842" max="3842" width="15.85546875" style="1" customWidth="1"/>
    <col min="3843" max="3843" width="15.5703125" style="1" bestFit="1" customWidth="1"/>
    <col min="3844" max="3844" width="14.28515625" style="1" bestFit="1" customWidth="1"/>
    <col min="3845" max="3845" width="16.42578125" style="1" customWidth="1"/>
    <col min="3846" max="3847" width="11.85546875" style="1" bestFit="1" customWidth="1"/>
    <col min="3848" max="4090" width="11.42578125" style="1"/>
    <col min="4091" max="4091" width="8.140625" style="1" customWidth="1"/>
    <col min="4092" max="4092" width="47.140625" style="1" customWidth="1"/>
    <col min="4093" max="4093" width="23.42578125" style="1" customWidth="1"/>
    <col min="4094" max="4095" width="19.7109375" style="1" customWidth="1"/>
    <col min="4096" max="4096" width="19.5703125" style="1" customWidth="1"/>
    <col min="4097" max="4097" width="13.7109375" style="1" bestFit="1" customWidth="1"/>
    <col min="4098" max="4098" width="15.85546875" style="1" customWidth="1"/>
    <col min="4099" max="4099" width="15.5703125" style="1" bestFit="1" customWidth="1"/>
    <col min="4100" max="4100" width="14.28515625" style="1" bestFit="1" customWidth="1"/>
    <col min="4101" max="4101" width="16.42578125" style="1" customWidth="1"/>
    <col min="4102" max="4103" width="11.85546875" style="1" bestFit="1" customWidth="1"/>
    <col min="4104" max="4346" width="11.42578125" style="1"/>
    <col min="4347" max="4347" width="8.140625" style="1" customWidth="1"/>
    <col min="4348" max="4348" width="47.140625" style="1" customWidth="1"/>
    <col min="4349" max="4349" width="23.42578125" style="1" customWidth="1"/>
    <col min="4350" max="4351" width="19.7109375" style="1" customWidth="1"/>
    <col min="4352" max="4352" width="19.5703125" style="1" customWidth="1"/>
    <col min="4353" max="4353" width="13.7109375" style="1" bestFit="1" customWidth="1"/>
    <col min="4354" max="4354" width="15.85546875" style="1" customWidth="1"/>
    <col min="4355" max="4355" width="15.5703125" style="1" bestFit="1" customWidth="1"/>
    <col min="4356" max="4356" width="14.28515625" style="1" bestFit="1" customWidth="1"/>
    <col min="4357" max="4357" width="16.42578125" style="1" customWidth="1"/>
    <col min="4358" max="4359" width="11.85546875" style="1" bestFit="1" customWidth="1"/>
    <col min="4360" max="4602" width="11.42578125" style="1"/>
    <col min="4603" max="4603" width="8.140625" style="1" customWidth="1"/>
    <col min="4604" max="4604" width="47.140625" style="1" customWidth="1"/>
    <col min="4605" max="4605" width="23.42578125" style="1" customWidth="1"/>
    <col min="4606" max="4607" width="19.7109375" style="1" customWidth="1"/>
    <col min="4608" max="4608" width="19.5703125" style="1" customWidth="1"/>
    <col min="4609" max="4609" width="13.7109375" style="1" bestFit="1" customWidth="1"/>
    <col min="4610" max="4610" width="15.85546875" style="1" customWidth="1"/>
    <col min="4611" max="4611" width="15.5703125" style="1" bestFit="1" customWidth="1"/>
    <col min="4612" max="4612" width="14.28515625" style="1" bestFit="1" customWidth="1"/>
    <col min="4613" max="4613" width="16.42578125" style="1" customWidth="1"/>
    <col min="4614" max="4615" width="11.85546875" style="1" bestFit="1" customWidth="1"/>
    <col min="4616" max="4858" width="11.42578125" style="1"/>
    <col min="4859" max="4859" width="8.140625" style="1" customWidth="1"/>
    <col min="4860" max="4860" width="47.140625" style="1" customWidth="1"/>
    <col min="4861" max="4861" width="23.42578125" style="1" customWidth="1"/>
    <col min="4862" max="4863" width="19.7109375" style="1" customWidth="1"/>
    <col min="4864" max="4864" width="19.5703125" style="1" customWidth="1"/>
    <col min="4865" max="4865" width="13.7109375" style="1" bestFit="1" customWidth="1"/>
    <col min="4866" max="4866" width="15.85546875" style="1" customWidth="1"/>
    <col min="4867" max="4867" width="15.5703125" style="1" bestFit="1" customWidth="1"/>
    <col min="4868" max="4868" width="14.28515625" style="1" bestFit="1" customWidth="1"/>
    <col min="4869" max="4869" width="16.42578125" style="1" customWidth="1"/>
    <col min="4870" max="4871" width="11.85546875" style="1" bestFit="1" customWidth="1"/>
    <col min="4872" max="5114" width="11.42578125" style="1"/>
    <col min="5115" max="5115" width="8.140625" style="1" customWidth="1"/>
    <col min="5116" max="5116" width="47.140625" style="1" customWidth="1"/>
    <col min="5117" max="5117" width="23.42578125" style="1" customWidth="1"/>
    <col min="5118" max="5119" width="19.7109375" style="1" customWidth="1"/>
    <col min="5120" max="5120" width="19.5703125" style="1" customWidth="1"/>
    <col min="5121" max="5121" width="13.7109375" style="1" bestFit="1" customWidth="1"/>
    <col min="5122" max="5122" width="15.85546875" style="1" customWidth="1"/>
    <col min="5123" max="5123" width="15.5703125" style="1" bestFit="1" customWidth="1"/>
    <col min="5124" max="5124" width="14.28515625" style="1" bestFit="1" customWidth="1"/>
    <col min="5125" max="5125" width="16.42578125" style="1" customWidth="1"/>
    <col min="5126" max="5127" width="11.85546875" style="1" bestFit="1" customWidth="1"/>
    <col min="5128" max="5370" width="11.42578125" style="1"/>
    <col min="5371" max="5371" width="8.140625" style="1" customWidth="1"/>
    <col min="5372" max="5372" width="47.140625" style="1" customWidth="1"/>
    <col min="5373" max="5373" width="23.42578125" style="1" customWidth="1"/>
    <col min="5374" max="5375" width="19.7109375" style="1" customWidth="1"/>
    <col min="5376" max="5376" width="19.5703125" style="1" customWidth="1"/>
    <col min="5377" max="5377" width="13.7109375" style="1" bestFit="1" customWidth="1"/>
    <col min="5378" max="5378" width="15.85546875" style="1" customWidth="1"/>
    <col min="5379" max="5379" width="15.5703125" style="1" bestFit="1" customWidth="1"/>
    <col min="5380" max="5380" width="14.28515625" style="1" bestFit="1" customWidth="1"/>
    <col min="5381" max="5381" width="16.42578125" style="1" customWidth="1"/>
    <col min="5382" max="5383" width="11.85546875" style="1" bestFit="1" customWidth="1"/>
    <col min="5384" max="5626" width="11.42578125" style="1"/>
    <col min="5627" max="5627" width="8.140625" style="1" customWidth="1"/>
    <col min="5628" max="5628" width="47.140625" style="1" customWidth="1"/>
    <col min="5629" max="5629" width="23.42578125" style="1" customWidth="1"/>
    <col min="5630" max="5631" width="19.7109375" style="1" customWidth="1"/>
    <col min="5632" max="5632" width="19.5703125" style="1" customWidth="1"/>
    <col min="5633" max="5633" width="13.7109375" style="1" bestFit="1" customWidth="1"/>
    <col min="5634" max="5634" width="15.85546875" style="1" customWidth="1"/>
    <col min="5635" max="5635" width="15.5703125" style="1" bestFit="1" customWidth="1"/>
    <col min="5636" max="5636" width="14.28515625" style="1" bestFit="1" customWidth="1"/>
    <col min="5637" max="5637" width="16.42578125" style="1" customWidth="1"/>
    <col min="5638" max="5639" width="11.85546875" style="1" bestFit="1" customWidth="1"/>
    <col min="5640" max="5882" width="11.42578125" style="1"/>
    <col min="5883" max="5883" width="8.140625" style="1" customWidth="1"/>
    <col min="5884" max="5884" width="47.140625" style="1" customWidth="1"/>
    <col min="5885" max="5885" width="23.42578125" style="1" customWidth="1"/>
    <col min="5886" max="5887" width="19.7109375" style="1" customWidth="1"/>
    <col min="5888" max="5888" width="19.5703125" style="1" customWidth="1"/>
    <col min="5889" max="5889" width="13.7109375" style="1" bestFit="1" customWidth="1"/>
    <col min="5890" max="5890" width="15.85546875" style="1" customWidth="1"/>
    <col min="5891" max="5891" width="15.5703125" style="1" bestFit="1" customWidth="1"/>
    <col min="5892" max="5892" width="14.28515625" style="1" bestFit="1" customWidth="1"/>
    <col min="5893" max="5893" width="16.42578125" style="1" customWidth="1"/>
    <col min="5894" max="5895" width="11.85546875" style="1" bestFit="1" customWidth="1"/>
    <col min="5896" max="6138" width="11.42578125" style="1"/>
    <col min="6139" max="6139" width="8.140625" style="1" customWidth="1"/>
    <col min="6140" max="6140" width="47.140625" style="1" customWidth="1"/>
    <col min="6141" max="6141" width="23.42578125" style="1" customWidth="1"/>
    <col min="6142" max="6143" width="19.7109375" style="1" customWidth="1"/>
    <col min="6144" max="6144" width="19.5703125" style="1" customWidth="1"/>
    <col min="6145" max="6145" width="13.7109375" style="1" bestFit="1" customWidth="1"/>
    <col min="6146" max="6146" width="15.85546875" style="1" customWidth="1"/>
    <col min="6147" max="6147" width="15.5703125" style="1" bestFit="1" customWidth="1"/>
    <col min="6148" max="6148" width="14.28515625" style="1" bestFit="1" customWidth="1"/>
    <col min="6149" max="6149" width="16.42578125" style="1" customWidth="1"/>
    <col min="6150" max="6151" width="11.85546875" style="1" bestFit="1" customWidth="1"/>
    <col min="6152" max="6394" width="11.42578125" style="1"/>
    <col min="6395" max="6395" width="8.140625" style="1" customWidth="1"/>
    <col min="6396" max="6396" width="47.140625" style="1" customWidth="1"/>
    <col min="6397" max="6397" width="23.42578125" style="1" customWidth="1"/>
    <col min="6398" max="6399" width="19.7109375" style="1" customWidth="1"/>
    <col min="6400" max="6400" width="19.5703125" style="1" customWidth="1"/>
    <col min="6401" max="6401" width="13.7109375" style="1" bestFit="1" customWidth="1"/>
    <col min="6402" max="6402" width="15.85546875" style="1" customWidth="1"/>
    <col min="6403" max="6403" width="15.5703125" style="1" bestFit="1" customWidth="1"/>
    <col min="6404" max="6404" width="14.28515625" style="1" bestFit="1" customWidth="1"/>
    <col min="6405" max="6405" width="16.42578125" style="1" customWidth="1"/>
    <col min="6406" max="6407" width="11.85546875" style="1" bestFit="1" customWidth="1"/>
    <col min="6408" max="6650" width="11.42578125" style="1"/>
    <col min="6651" max="6651" width="8.140625" style="1" customWidth="1"/>
    <col min="6652" max="6652" width="47.140625" style="1" customWidth="1"/>
    <col min="6653" max="6653" width="23.42578125" style="1" customWidth="1"/>
    <col min="6654" max="6655" width="19.7109375" style="1" customWidth="1"/>
    <col min="6656" max="6656" width="19.5703125" style="1" customWidth="1"/>
    <col min="6657" max="6657" width="13.7109375" style="1" bestFit="1" customWidth="1"/>
    <col min="6658" max="6658" width="15.85546875" style="1" customWidth="1"/>
    <col min="6659" max="6659" width="15.5703125" style="1" bestFit="1" customWidth="1"/>
    <col min="6660" max="6660" width="14.28515625" style="1" bestFit="1" customWidth="1"/>
    <col min="6661" max="6661" width="16.42578125" style="1" customWidth="1"/>
    <col min="6662" max="6663" width="11.85546875" style="1" bestFit="1" customWidth="1"/>
    <col min="6664" max="6906" width="11.42578125" style="1"/>
    <col min="6907" max="6907" width="8.140625" style="1" customWidth="1"/>
    <col min="6908" max="6908" width="47.140625" style="1" customWidth="1"/>
    <col min="6909" max="6909" width="23.42578125" style="1" customWidth="1"/>
    <col min="6910" max="6911" width="19.7109375" style="1" customWidth="1"/>
    <col min="6912" max="6912" width="19.5703125" style="1" customWidth="1"/>
    <col min="6913" max="6913" width="13.7109375" style="1" bestFit="1" customWidth="1"/>
    <col min="6914" max="6914" width="15.85546875" style="1" customWidth="1"/>
    <col min="6915" max="6915" width="15.5703125" style="1" bestFit="1" customWidth="1"/>
    <col min="6916" max="6916" width="14.28515625" style="1" bestFit="1" customWidth="1"/>
    <col min="6917" max="6917" width="16.42578125" style="1" customWidth="1"/>
    <col min="6918" max="6919" width="11.85546875" style="1" bestFit="1" customWidth="1"/>
    <col min="6920" max="7162" width="11.42578125" style="1"/>
    <col min="7163" max="7163" width="8.140625" style="1" customWidth="1"/>
    <col min="7164" max="7164" width="47.140625" style="1" customWidth="1"/>
    <col min="7165" max="7165" width="23.42578125" style="1" customWidth="1"/>
    <col min="7166" max="7167" width="19.7109375" style="1" customWidth="1"/>
    <col min="7168" max="7168" width="19.5703125" style="1" customWidth="1"/>
    <col min="7169" max="7169" width="13.7109375" style="1" bestFit="1" customWidth="1"/>
    <col min="7170" max="7170" width="15.85546875" style="1" customWidth="1"/>
    <col min="7171" max="7171" width="15.5703125" style="1" bestFit="1" customWidth="1"/>
    <col min="7172" max="7172" width="14.28515625" style="1" bestFit="1" customWidth="1"/>
    <col min="7173" max="7173" width="16.42578125" style="1" customWidth="1"/>
    <col min="7174" max="7175" width="11.85546875" style="1" bestFit="1" customWidth="1"/>
    <col min="7176" max="7418" width="11.42578125" style="1"/>
    <col min="7419" max="7419" width="8.140625" style="1" customWidth="1"/>
    <col min="7420" max="7420" width="47.140625" style="1" customWidth="1"/>
    <col min="7421" max="7421" width="23.42578125" style="1" customWidth="1"/>
    <col min="7422" max="7423" width="19.7109375" style="1" customWidth="1"/>
    <col min="7424" max="7424" width="19.5703125" style="1" customWidth="1"/>
    <col min="7425" max="7425" width="13.7109375" style="1" bestFit="1" customWidth="1"/>
    <col min="7426" max="7426" width="15.85546875" style="1" customWidth="1"/>
    <col min="7427" max="7427" width="15.5703125" style="1" bestFit="1" customWidth="1"/>
    <col min="7428" max="7428" width="14.28515625" style="1" bestFit="1" customWidth="1"/>
    <col min="7429" max="7429" width="16.42578125" style="1" customWidth="1"/>
    <col min="7430" max="7431" width="11.85546875" style="1" bestFit="1" customWidth="1"/>
    <col min="7432" max="7674" width="11.42578125" style="1"/>
    <col min="7675" max="7675" width="8.140625" style="1" customWidth="1"/>
    <col min="7676" max="7676" width="47.140625" style="1" customWidth="1"/>
    <col min="7677" max="7677" width="23.42578125" style="1" customWidth="1"/>
    <col min="7678" max="7679" width="19.7109375" style="1" customWidth="1"/>
    <col min="7680" max="7680" width="19.5703125" style="1" customWidth="1"/>
    <col min="7681" max="7681" width="13.7109375" style="1" bestFit="1" customWidth="1"/>
    <col min="7682" max="7682" width="15.85546875" style="1" customWidth="1"/>
    <col min="7683" max="7683" width="15.5703125" style="1" bestFit="1" customWidth="1"/>
    <col min="7684" max="7684" width="14.28515625" style="1" bestFit="1" customWidth="1"/>
    <col min="7685" max="7685" width="16.42578125" style="1" customWidth="1"/>
    <col min="7686" max="7687" width="11.85546875" style="1" bestFit="1" customWidth="1"/>
    <col min="7688" max="7930" width="11.42578125" style="1"/>
    <col min="7931" max="7931" width="8.140625" style="1" customWidth="1"/>
    <col min="7932" max="7932" width="47.140625" style="1" customWidth="1"/>
    <col min="7933" max="7933" width="23.42578125" style="1" customWidth="1"/>
    <col min="7934" max="7935" width="19.7109375" style="1" customWidth="1"/>
    <col min="7936" max="7936" width="19.5703125" style="1" customWidth="1"/>
    <col min="7937" max="7937" width="13.7109375" style="1" bestFit="1" customWidth="1"/>
    <col min="7938" max="7938" width="15.85546875" style="1" customWidth="1"/>
    <col min="7939" max="7939" width="15.5703125" style="1" bestFit="1" customWidth="1"/>
    <col min="7940" max="7940" width="14.28515625" style="1" bestFit="1" customWidth="1"/>
    <col min="7941" max="7941" width="16.42578125" style="1" customWidth="1"/>
    <col min="7942" max="7943" width="11.85546875" style="1" bestFit="1" customWidth="1"/>
    <col min="7944" max="8186" width="11.42578125" style="1"/>
    <col min="8187" max="8187" width="8.140625" style="1" customWidth="1"/>
    <col min="8188" max="8188" width="47.140625" style="1" customWidth="1"/>
    <col min="8189" max="8189" width="23.42578125" style="1" customWidth="1"/>
    <col min="8190" max="8191" width="19.7109375" style="1" customWidth="1"/>
    <col min="8192" max="8192" width="19.5703125" style="1" customWidth="1"/>
    <col min="8193" max="8193" width="13.7109375" style="1" bestFit="1" customWidth="1"/>
    <col min="8194" max="8194" width="15.85546875" style="1" customWidth="1"/>
    <col min="8195" max="8195" width="15.5703125" style="1" bestFit="1" customWidth="1"/>
    <col min="8196" max="8196" width="14.28515625" style="1" bestFit="1" customWidth="1"/>
    <col min="8197" max="8197" width="16.42578125" style="1" customWidth="1"/>
    <col min="8198" max="8199" width="11.85546875" style="1" bestFit="1" customWidth="1"/>
    <col min="8200" max="8442" width="11.42578125" style="1"/>
    <col min="8443" max="8443" width="8.140625" style="1" customWidth="1"/>
    <col min="8444" max="8444" width="47.140625" style="1" customWidth="1"/>
    <col min="8445" max="8445" width="23.42578125" style="1" customWidth="1"/>
    <col min="8446" max="8447" width="19.7109375" style="1" customWidth="1"/>
    <col min="8448" max="8448" width="19.5703125" style="1" customWidth="1"/>
    <col min="8449" max="8449" width="13.7109375" style="1" bestFit="1" customWidth="1"/>
    <col min="8450" max="8450" width="15.85546875" style="1" customWidth="1"/>
    <col min="8451" max="8451" width="15.5703125" style="1" bestFit="1" customWidth="1"/>
    <col min="8452" max="8452" width="14.28515625" style="1" bestFit="1" customWidth="1"/>
    <col min="8453" max="8453" width="16.42578125" style="1" customWidth="1"/>
    <col min="8454" max="8455" width="11.85546875" style="1" bestFit="1" customWidth="1"/>
    <col min="8456" max="8698" width="11.42578125" style="1"/>
    <col min="8699" max="8699" width="8.140625" style="1" customWidth="1"/>
    <col min="8700" max="8700" width="47.140625" style="1" customWidth="1"/>
    <col min="8701" max="8701" width="23.42578125" style="1" customWidth="1"/>
    <col min="8702" max="8703" width="19.7109375" style="1" customWidth="1"/>
    <col min="8704" max="8704" width="19.5703125" style="1" customWidth="1"/>
    <col min="8705" max="8705" width="13.7109375" style="1" bestFit="1" customWidth="1"/>
    <col min="8706" max="8706" width="15.85546875" style="1" customWidth="1"/>
    <col min="8707" max="8707" width="15.5703125" style="1" bestFit="1" customWidth="1"/>
    <col min="8708" max="8708" width="14.28515625" style="1" bestFit="1" customWidth="1"/>
    <col min="8709" max="8709" width="16.42578125" style="1" customWidth="1"/>
    <col min="8710" max="8711" width="11.85546875" style="1" bestFit="1" customWidth="1"/>
    <col min="8712" max="8954" width="11.42578125" style="1"/>
    <col min="8955" max="8955" width="8.140625" style="1" customWidth="1"/>
    <col min="8956" max="8956" width="47.140625" style="1" customWidth="1"/>
    <col min="8957" max="8957" width="23.42578125" style="1" customWidth="1"/>
    <col min="8958" max="8959" width="19.7109375" style="1" customWidth="1"/>
    <col min="8960" max="8960" width="19.5703125" style="1" customWidth="1"/>
    <col min="8961" max="8961" width="13.7109375" style="1" bestFit="1" customWidth="1"/>
    <col min="8962" max="8962" width="15.85546875" style="1" customWidth="1"/>
    <col min="8963" max="8963" width="15.5703125" style="1" bestFit="1" customWidth="1"/>
    <col min="8964" max="8964" width="14.28515625" style="1" bestFit="1" customWidth="1"/>
    <col min="8965" max="8965" width="16.42578125" style="1" customWidth="1"/>
    <col min="8966" max="8967" width="11.85546875" style="1" bestFit="1" customWidth="1"/>
    <col min="8968" max="9210" width="11.42578125" style="1"/>
    <col min="9211" max="9211" width="8.140625" style="1" customWidth="1"/>
    <col min="9212" max="9212" width="47.140625" style="1" customWidth="1"/>
    <col min="9213" max="9213" width="23.42578125" style="1" customWidth="1"/>
    <col min="9214" max="9215" width="19.7109375" style="1" customWidth="1"/>
    <col min="9216" max="9216" width="19.5703125" style="1" customWidth="1"/>
    <col min="9217" max="9217" width="13.7109375" style="1" bestFit="1" customWidth="1"/>
    <col min="9218" max="9218" width="15.85546875" style="1" customWidth="1"/>
    <col min="9219" max="9219" width="15.5703125" style="1" bestFit="1" customWidth="1"/>
    <col min="9220" max="9220" width="14.28515625" style="1" bestFit="1" customWidth="1"/>
    <col min="9221" max="9221" width="16.42578125" style="1" customWidth="1"/>
    <col min="9222" max="9223" width="11.85546875" style="1" bestFit="1" customWidth="1"/>
    <col min="9224" max="9466" width="11.42578125" style="1"/>
    <col min="9467" max="9467" width="8.140625" style="1" customWidth="1"/>
    <col min="9468" max="9468" width="47.140625" style="1" customWidth="1"/>
    <col min="9469" max="9469" width="23.42578125" style="1" customWidth="1"/>
    <col min="9470" max="9471" width="19.7109375" style="1" customWidth="1"/>
    <col min="9472" max="9472" width="19.5703125" style="1" customWidth="1"/>
    <col min="9473" max="9473" width="13.7109375" style="1" bestFit="1" customWidth="1"/>
    <col min="9474" max="9474" width="15.85546875" style="1" customWidth="1"/>
    <col min="9475" max="9475" width="15.5703125" style="1" bestFit="1" customWidth="1"/>
    <col min="9476" max="9476" width="14.28515625" style="1" bestFit="1" customWidth="1"/>
    <col min="9477" max="9477" width="16.42578125" style="1" customWidth="1"/>
    <col min="9478" max="9479" width="11.85546875" style="1" bestFit="1" customWidth="1"/>
    <col min="9480" max="9722" width="11.42578125" style="1"/>
    <col min="9723" max="9723" width="8.140625" style="1" customWidth="1"/>
    <col min="9724" max="9724" width="47.140625" style="1" customWidth="1"/>
    <col min="9725" max="9725" width="23.42578125" style="1" customWidth="1"/>
    <col min="9726" max="9727" width="19.7109375" style="1" customWidth="1"/>
    <col min="9728" max="9728" width="19.5703125" style="1" customWidth="1"/>
    <col min="9729" max="9729" width="13.7109375" style="1" bestFit="1" customWidth="1"/>
    <col min="9730" max="9730" width="15.85546875" style="1" customWidth="1"/>
    <col min="9731" max="9731" width="15.5703125" style="1" bestFit="1" customWidth="1"/>
    <col min="9732" max="9732" width="14.28515625" style="1" bestFit="1" customWidth="1"/>
    <col min="9733" max="9733" width="16.42578125" style="1" customWidth="1"/>
    <col min="9734" max="9735" width="11.85546875" style="1" bestFit="1" customWidth="1"/>
    <col min="9736" max="9978" width="11.42578125" style="1"/>
    <col min="9979" max="9979" width="8.140625" style="1" customWidth="1"/>
    <col min="9980" max="9980" width="47.140625" style="1" customWidth="1"/>
    <col min="9981" max="9981" width="23.42578125" style="1" customWidth="1"/>
    <col min="9982" max="9983" width="19.7109375" style="1" customWidth="1"/>
    <col min="9984" max="9984" width="19.5703125" style="1" customWidth="1"/>
    <col min="9985" max="9985" width="13.7109375" style="1" bestFit="1" customWidth="1"/>
    <col min="9986" max="9986" width="15.85546875" style="1" customWidth="1"/>
    <col min="9987" max="9987" width="15.5703125" style="1" bestFit="1" customWidth="1"/>
    <col min="9988" max="9988" width="14.28515625" style="1" bestFit="1" customWidth="1"/>
    <col min="9989" max="9989" width="16.42578125" style="1" customWidth="1"/>
    <col min="9990" max="9991" width="11.85546875" style="1" bestFit="1" customWidth="1"/>
    <col min="9992" max="10234" width="11.42578125" style="1"/>
    <col min="10235" max="10235" width="8.140625" style="1" customWidth="1"/>
    <col min="10236" max="10236" width="47.140625" style="1" customWidth="1"/>
    <col min="10237" max="10237" width="23.42578125" style="1" customWidth="1"/>
    <col min="10238" max="10239" width="19.7109375" style="1" customWidth="1"/>
    <col min="10240" max="10240" width="19.5703125" style="1" customWidth="1"/>
    <col min="10241" max="10241" width="13.7109375" style="1" bestFit="1" customWidth="1"/>
    <col min="10242" max="10242" width="15.85546875" style="1" customWidth="1"/>
    <col min="10243" max="10243" width="15.5703125" style="1" bestFit="1" customWidth="1"/>
    <col min="10244" max="10244" width="14.28515625" style="1" bestFit="1" customWidth="1"/>
    <col min="10245" max="10245" width="16.42578125" style="1" customWidth="1"/>
    <col min="10246" max="10247" width="11.85546875" style="1" bestFit="1" customWidth="1"/>
    <col min="10248" max="10490" width="11.42578125" style="1"/>
    <col min="10491" max="10491" width="8.140625" style="1" customWidth="1"/>
    <col min="10492" max="10492" width="47.140625" style="1" customWidth="1"/>
    <col min="10493" max="10493" width="23.42578125" style="1" customWidth="1"/>
    <col min="10494" max="10495" width="19.7109375" style="1" customWidth="1"/>
    <col min="10496" max="10496" width="19.5703125" style="1" customWidth="1"/>
    <col min="10497" max="10497" width="13.7109375" style="1" bestFit="1" customWidth="1"/>
    <col min="10498" max="10498" width="15.85546875" style="1" customWidth="1"/>
    <col min="10499" max="10499" width="15.5703125" style="1" bestFit="1" customWidth="1"/>
    <col min="10500" max="10500" width="14.28515625" style="1" bestFit="1" customWidth="1"/>
    <col min="10501" max="10501" width="16.42578125" style="1" customWidth="1"/>
    <col min="10502" max="10503" width="11.85546875" style="1" bestFit="1" customWidth="1"/>
    <col min="10504" max="10746" width="11.42578125" style="1"/>
    <col min="10747" max="10747" width="8.140625" style="1" customWidth="1"/>
    <col min="10748" max="10748" width="47.140625" style="1" customWidth="1"/>
    <col min="10749" max="10749" width="23.42578125" style="1" customWidth="1"/>
    <col min="10750" max="10751" width="19.7109375" style="1" customWidth="1"/>
    <col min="10752" max="10752" width="19.5703125" style="1" customWidth="1"/>
    <col min="10753" max="10753" width="13.7109375" style="1" bestFit="1" customWidth="1"/>
    <col min="10754" max="10754" width="15.85546875" style="1" customWidth="1"/>
    <col min="10755" max="10755" width="15.5703125" style="1" bestFit="1" customWidth="1"/>
    <col min="10756" max="10756" width="14.28515625" style="1" bestFit="1" customWidth="1"/>
    <col min="10757" max="10757" width="16.42578125" style="1" customWidth="1"/>
    <col min="10758" max="10759" width="11.85546875" style="1" bestFit="1" customWidth="1"/>
    <col min="10760" max="11002" width="11.42578125" style="1"/>
    <col min="11003" max="11003" width="8.140625" style="1" customWidth="1"/>
    <col min="11004" max="11004" width="47.140625" style="1" customWidth="1"/>
    <col min="11005" max="11005" width="23.42578125" style="1" customWidth="1"/>
    <col min="11006" max="11007" width="19.7109375" style="1" customWidth="1"/>
    <col min="11008" max="11008" width="19.5703125" style="1" customWidth="1"/>
    <col min="11009" max="11009" width="13.7109375" style="1" bestFit="1" customWidth="1"/>
    <col min="11010" max="11010" width="15.85546875" style="1" customWidth="1"/>
    <col min="11011" max="11011" width="15.5703125" style="1" bestFit="1" customWidth="1"/>
    <col min="11012" max="11012" width="14.28515625" style="1" bestFit="1" customWidth="1"/>
    <col min="11013" max="11013" width="16.42578125" style="1" customWidth="1"/>
    <col min="11014" max="11015" width="11.85546875" style="1" bestFit="1" customWidth="1"/>
    <col min="11016" max="11258" width="11.42578125" style="1"/>
    <col min="11259" max="11259" width="8.140625" style="1" customWidth="1"/>
    <col min="11260" max="11260" width="47.140625" style="1" customWidth="1"/>
    <col min="11261" max="11261" width="23.42578125" style="1" customWidth="1"/>
    <col min="11262" max="11263" width="19.7109375" style="1" customWidth="1"/>
    <col min="11264" max="11264" width="19.5703125" style="1" customWidth="1"/>
    <col min="11265" max="11265" width="13.7109375" style="1" bestFit="1" customWidth="1"/>
    <col min="11266" max="11266" width="15.85546875" style="1" customWidth="1"/>
    <col min="11267" max="11267" width="15.5703125" style="1" bestFit="1" customWidth="1"/>
    <col min="11268" max="11268" width="14.28515625" style="1" bestFit="1" customWidth="1"/>
    <col min="11269" max="11269" width="16.42578125" style="1" customWidth="1"/>
    <col min="11270" max="11271" width="11.85546875" style="1" bestFit="1" customWidth="1"/>
    <col min="11272" max="11514" width="11.42578125" style="1"/>
    <col min="11515" max="11515" width="8.140625" style="1" customWidth="1"/>
    <col min="11516" max="11516" width="47.140625" style="1" customWidth="1"/>
    <col min="11517" max="11517" width="23.42578125" style="1" customWidth="1"/>
    <col min="11518" max="11519" width="19.7109375" style="1" customWidth="1"/>
    <col min="11520" max="11520" width="19.5703125" style="1" customWidth="1"/>
    <col min="11521" max="11521" width="13.7109375" style="1" bestFit="1" customWidth="1"/>
    <col min="11522" max="11522" width="15.85546875" style="1" customWidth="1"/>
    <col min="11523" max="11523" width="15.5703125" style="1" bestFit="1" customWidth="1"/>
    <col min="11524" max="11524" width="14.28515625" style="1" bestFit="1" customWidth="1"/>
    <col min="11525" max="11525" width="16.42578125" style="1" customWidth="1"/>
    <col min="11526" max="11527" width="11.85546875" style="1" bestFit="1" customWidth="1"/>
    <col min="11528" max="11770" width="11.42578125" style="1"/>
    <col min="11771" max="11771" width="8.140625" style="1" customWidth="1"/>
    <col min="11772" max="11772" width="47.140625" style="1" customWidth="1"/>
    <col min="11773" max="11773" width="23.42578125" style="1" customWidth="1"/>
    <col min="11774" max="11775" width="19.7109375" style="1" customWidth="1"/>
    <col min="11776" max="11776" width="19.5703125" style="1" customWidth="1"/>
    <col min="11777" max="11777" width="13.7109375" style="1" bestFit="1" customWidth="1"/>
    <col min="11778" max="11778" width="15.85546875" style="1" customWidth="1"/>
    <col min="11779" max="11779" width="15.5703125" style="1" bestFit="1" customWidth="1"/>
    <col min="11780" max="11780" width="14.28515625" style="1" bestFit="1" customWidth="1"/>
    <col min="11781" max="11781" width="16.42578125" style="1" customWidth="1"/>
    <col min="11782" max="11783" width="11.85546875" style="1" bestFit="1" customWidth="1"/>
    <col min="11784" max="12026" width="11.42578125" style="1"/>
    <col min="12027" max="12027" width="8.140625" style="1" customWidth="1"/>
    <col min="12028" max="12028" width="47.140625" style="1" customWidth="1"/>
    <col min="12029" max="12029" width="23.42578125" style="1" customWidth="1"/>
    <col min="12030" max="12031" width="19.7109375" style="1" customWidth="1"/>
    <col min="12032" max="12032" width="19.5703125" style="1" customWidth="1"/>
    <col min="12033" max="12033" width="13.7109375" style="1" bestFit="1" customWidth="1"/>
    <col min="12034" max="12034" width="15.85546875" style="1" customWidth="1"/>
    <col min="12035" max="12035" width="15.5703125" style="1" bestFit="1" customWidth="1"/>
    <col min="12036" max="12036" width="14.28515625" style="1" bestFit="1" customWidth="1"/>
    <col min="12037" max="12037" width="16.42578125" style="1" customWidth="1"/>
    <col min="12038" max="12039" width="11.85546875" style="1" bestFit="1" customWidth="1"/>
    <col min="12040" max="12282" width="11.42578125" style="1"/>
    <col min="12283" max="12283" width="8.140625" style="1" customWidth="1"/>
    <col min="12284" max="12284" width="47.140625" style="1" customWidth="1"/>
    <col min="12285" max="12285" width="23.42578125" style="1" customWidth="1"/>
    <col min="12286" max="12287" width="19.7109375" style="1" customWidth="1"/>
    <col min="12288" max="12288" width="19.5703125" style="1" customWidth="1"/>
    <col min="12289" max="12289" width="13.7109375" style="1" bestFit="1" customWidth="1"/>
    <col min="12290" max="12290" width="15.85546875" style="1" customWidth="1"/>
    <col min="12291" max="12291" width="15.5703125" style="1" bestFit="1" customWidth="1"/>
    <col min="12292" max="12292" width="14.28515625" style="1" bestFit="1" customWidth="1"/>
    <col min="12293" max="12293" width="16.42578125" style="1" customWidth="1"/>
    <col min="12294" max="12295" width="11.85546875" style="1" bestFit="1" customWidth="1"/>
    <col min="12296" max="12538" width="11.42578125" style="1"/>
    <col min="12539" max="12539" width="8.140625" style="1" customWidth="1"/>
    <col min="12540" max="12540" width="47.140625" style="1" customWidth="1"/>
    <col min="12541" max="12541" width="23.42578125" style="1" customWidth="1"/>
    <col min="12542" max="12543" width="19.7109375" style="1" customWidth="1"/>
    <col min="12544" max="12544" width="19.5703125" style="1" customWidth="1"/>
    <col min="12545" max="12545" width="13.7109375" style="1" bestFit="1" customWidth="1"/>
    <col min="12546" max="12546" width="15.85546875" style="1" customWidth="1"/>
    <col min="12547" max="12547" width="15.5703125" style="1" bestFit="1" customWidth="1"/>
    <col min="12548" max="12548" width="14.28515625" style="1" bestFit="1" customWidth="1"/>
    <col min="12549" max="12549" width="16.42578125" style="1" customWidth="1"/>
    <col min="12550" max="12551" width="11.85546875" style="1" bestFit="1" customWidth="1"/>
    <col min="12552" max="12794" width="11.42578125" style="1"/>
    <col min="12795" max="12795" width="8.140625" style="1" customWidth="1"/>
    <col min="12796" max="12796" width="47.140625" style="1" customWidth="1"/>
    <col min="12797" max="12797" width="23.42578125" style="1" customWidth="1"/>
    <col min="12798" max="12799" width="19.7109375" style="1" customWidth="1"/>
    <col min="12800" max="12800" width="19.5703125" style="1" customWidth="1"/>
    <col min="12801" max="12801" width="13.7109375" style="1" bestFit="1" customWidth="1"/>
    <col min="12802" max="12802" width="15.85546875" style="1" customWidth="1"/>
    <col min="12803" max="12803" width="15.5703125" style="1" bestFit="1" customWidth="1"/>
    <col min="12804" max="12804" width="14.28515625" style="1" bestFit="1" customWidth="1"/>
    <col min="12805" max="12805" width="16.42578125" style="1" customWidth="1"/>
    <col min="12806" max="12807" width="11.85546875" style="1" bestFit="1" customWidth="1"/>
    <col min="12808" max="13050" width="11.42578125" style="1"/>
    <col min="13051" max="13051" width="8.140625" style="1" customWidth="1"/>
    <col min="13052" max="13052" width="47.140625" style="1" customWidth="1"/>
    <col min="13053" max="13053" width="23.42578125" style="1" customWidth="1"/>
    <col min="13054" max="13055" width="19.7109375" style="1" customWidth="1"/>
    <col min="13056" max="13056" width="19.5703125" style="1" customWidth="1"/>
    <col min="13057" max="13057" width="13.7109375" style="1" bestFit="1" customWidth="1"/>
    <col min="13058" max="13058" width="15.85546875" style="1" customWidth="1"/>
    <col min="13059" max="13059" width="15.5703125" style="1" bestFit="1" customWidth="1"/>
    <col min="13060" max="13060" width="14.28515625" style="1" bestFit="1" customWidth="1"/>
    <col min="13061" max="13061" width="16.42578125" style="1" customWidth="1"/>
    <col min="13062" max="13063" width="11.85546875" style="1" bestFit="1" customWidth="1"/>
    <col min="13064" max="13306" width="11.42578125" style="1"/>
    <col min="13307" max="13307" width="8.140625" style="1" customWidth="1"/>
    <col min="13308" max="13308" width="47.140625" style="1" customWidth="1"/>
    <col min="13309" max="13309" width="23.42578125" style="1" customWidth="1"/>
    <col min="13310" max="13311" width="19.7109375" style="1" customWidth="1"/>
    <col min="13312" max="13312" width="19.5703125" style="1" customWidth="1"/>
    <col min="13313" max="13313" width="13.7109375" style="1" bestFit="1" customWidth="1"/>
    <col min="13314" max="13314" width="15.85546875" style="1" customWidth="1"/>
    <col min="13315" max="13315" width="15.5703125" style="1" bestFit="1" customWidth="1"/>
    <col min="13316" max="13316" width="14.28515625" style="1" bestFit="1" customWidth="1"/>
    <col min="13317" max="13317" width="16.42578125" style="1" customWidth="1"/>
    <col min="13318" max="13319" width="11.85546875" style="1" bestFit="1" customWidth="1"/>
    <col min="13320" max="13562" width="11.42578125" style="1"/>
    <col min="13563" max="13563" width="8.140625" style="1" customWidth="1"/>
    <col min="13564" max="13564" width="47.140625" style="1" customWidth="1"/>
    <col min="13565" max="13565" width="23.42578125" style="1" customWidth="1"/>
    <col min="13566" max="13567" width="19.7109375" style="1" customWidth="1"/>
    <col min="13568" max="13568" width="19.5703125" style="1" customWidth="1"/>
    <col min="13569" max="13569" width="13.7109375" style="1" bestFit="1" customWidth="1"/>
    <col min="13570" max="13570" width="15.85546875" style="1" customWidth="1"/>
    <col min="13571" max="13571" width="15.5703125" style="1" bestFit="1" customWidth="1"/>
    <col min="13572" max="13572" width="14.28515625" style="1" bestFit="1" customWidth="1"/>
    <col min="13573" max="13573" width="16.42578125" style="1" customWidth="1"/>
    <col min="13574" max="13575" width="11.85546875" style="1" bestFit="1" customWidth="1"/>
    <col min="13576" max="13818" width="11.42578125" style="1"/>
    <col min="13819" max="13819" width="8.140625" style="1" customWidth="1"/>
    <col min="13820" max="13820" width="47.140625" style="1" customWidth="1"/>
    <col min="13821" max="13821" width="23.42578125" style="1" customWidth="1"/>
    <col min="13822" max="13823" width="19.7109375" style="1" customWidth="1"/>
    <col min="13824" max="13824" width="19.5703125" style="1" customWidth="1"/>
    <col min="13825" max="13825" width="13.7109375" style="1" bestFit="1" customWidth="1"/>
    <col min="13826" max="13826" width="15.85546875" style="1" customWidth="1"/>
    <col min="13827" max="13827" width="15.5703125" style="1" bestFit="1" customWidth="1"/>
    <col min="13828" max="13828" width="14.28515625" style="1" bestFit="1" customWidth="1"/>
    <col min="13829" max="13829" width="16.42578125" style="1" customWidth="1"/>
    <col min="13830" max="13831" width="11.85546875" style="1" bestFit="1" customWidth="1"/>
    <col min="13832" max="14074" width="11.42578125" style="1"/>
    <col min="14075" max="14075" width="8.140625" style="1" customWidth="1"/>
    <col min="14076" max="14076" width="47.140625" style="1" customWidth="1"/>
    <col min="14077" max="14077" width="23.42578125" style="1" customWidth="1"/>
    <col min="14078" max="14079" width="19.7109375" style="1" customWidth="1"/>
    <col min="14080" max="14080" width="19.5703125" style="1" customWidth="1"/>
    <col min="14081" max="14081" width="13.7109375" style="1" bestFit="1" customWidth="1"/>
    <col min="14082" max="14082" width="15.85546875" style="1" customWidth="1"/>
    <col min="14083" max="14083" width="15.5703125" style="1" bestFit="1" customWidth="1"/>
    <col min="14084" max="14084" width="14.28515625" style="1" bestFit="1" customWidth="1"/>
    <col min="14085" max="14085" width="16.42578125" style="1" customWidth="1"/>
    <col min="14086" max="14087" width="11.85546875" style="1" bestFit="1" customWidth="1"/>
    <col min="14088" max="14330" width="11.42578125" style="1"/>
    <col min="14331" max="14331" width="8.140625" style="1" customWidth="1"/>
    <col min="14332" max="14332" width="47.140625" style="1" customWidth="1"/>
    <col min="14333" max="14333" width="23.42578125" style="1" customWidth="1"/>
    <col min="14334" max="14335" width="19.7109375" style="1" customWidth="1"/>
    <col min="14336" max="14336" width="19.5703125" style="1" customWidth="1"/>
    <col min="14337" max="14337" width="13.7109375" style="1" bestFit="1" customWidth="1"/>
    <col min="14338" max="14338" width="15.85546875" style="1" customWidth="1"/>
    <col min="14339" max="14339" width="15.5703125" style="1" bestFit="1" customWidth="1"/>
    <col min="14340" max="14340" width="14.28515625" style="1" bestFit="1" customWidth="1"/>
    <col min="14341" max="14341" width="16.42578125" style="1" customWidth="1"/>
    <col min="14342" max="14343" width="11.85546875" style="1" bestFit="1" customWidth="1"/>
    <col min="14344" max="14586" width="11.42578125" style="1"/>
    <col min="14587" max="14587" width="8.140625" style="1" customWidth="1"/>
    <col min="14588" max="14588" width="47.140625" style="1" customWidth="1"/>
    <col min="14589" max="14589" width="23.42578125" style="1" customWidth="1"/>
    <col min="14590" max="14591" width="19.7109375" style="1" customWidth="1"/>
    <col min="14592" max="14592" width="19.5703125" style="1" customWidth="1"/>
    <col min="14593" max="14593" width="13.7109375" style="1" bestFit="1" customWidth="1"/>
    <col min="14594" max="14594" width="15.85546875" style="1" customWidth="1"/>
    <col min="14595" max="14595" width="15.5703125" style="1" bestFit="1" customWidth="1"/>
    <col min="14596" max="14596" width="14.28515625" style="1" bestFit="1" customWidth="1"/>
    <col min="14597" max="14597" width="16.42578125" style="1" customWidth="1"/>
    <col min="14598" max="14599" width="11.85546875" style="1" bestFit="1" customWidth="1"/>
    <col min="14600" max="14842" width="11.42578125" style="1"/>
    <col min="14843" max="14843" width="8.140625" style="1" customWidth="1"/>
    <col min="14844" max="14844" width="47.140625" style="1" customWidth="1"/>
    <col min="14845" max="14845" width="23.42578125" style="1" customWidth="1"/>
    <col min="14846" max="14847" width="19.7109375" style="1" customWidth="1"/>
    <col min="14848" max="14848" width="19.5703125" style="1" customWidth="1"/>
    <col min="14849" max="14849" width="13.7109375" style="1" bestFit="1" customWidth="1"/>
    <col min="14850" max="14850" width="15.85546875" style="1" customWidth="1"/>
    <col min="14851" max="14851" width="15.5703125" style="1" bestFit="1" customWidth="1"/>
    <col min="14852" max="14852" width="14.28515625" style="1" bestFit="1" customWidth="1"/>
    <col min="14853" max="14853" width="16.42578125" style="1" customWidth="1"/>
    <col min="14854" max="14855" width="11.85546875" style="1" bestFit="1" customWidth="1"/>
    <col min="14856" max="15098" width="11.42578125" style="1"/>
    <col min="15099" max="15099" width="8.140625" style="1" customWidth="1"/>
    <col min="15100" max="15100" width="47.140625" style="1" customWidth="1"/>
    <col min="15101" max="15101" width="23.42578125" style="1" customWidth="1"/>
    <col min="15102" max="15103" width="19.7109375" style="1" customWidth="1"/>
    <col min="15104" max="15104" width="19.5703125" style="1" customWidth="1"/>
    <col min="15105" max="15105" width="13.7109375" style="1" bestFit="1" customWidth="1"/>
    <col min="15106" max="15106" width="15.85546875" style="1" customWidth="1"/>
    <col min="15107" max="15107" width="15.5703125" style="1" bestFit="1" customWidth="1"/>
    <col min="15108" max="15108" width="14.28515625" style="1" bestFit="1" customWidth="1"/>
    <col min="15109" max="15109" width="16.42578125" style="1" customWidth="1"/>
    <col min="15110" max="15111" width="11.85546875" style="1" bestFit="1" customWidth="1"/>
    <col min="15112" max="15354" width="11.42578125" style="1"/>
    <col min="15355" max="15355" width="8.140625" style="1" customWidth="1"/>
    <col min="15356" max="15356" width="47.140625" style="1" customWidth="1"/>
    <col min="15357" max="15357" width="23.42578125" style="1" customWidth="1"/>
    <col min="15358" max="15359" width="19.7109375" style="1" customWidth="1"/>
    <col min="15360" max="15360" width="19.5703125" style="1" customWidth="1"/>
    <col min="15361" max="15361" width="13.7109375" style="1" bestFit="1" customWidth="1"/>
    <col min="15362" max="15362" width="15.85546875" style="1" customWidth="1"/>
    <col min="15363" max="15363" width="15.5703125" style="1" bestFit="1" customWidth="1"/>
    <col min="15364" max="15364" width="14.28515625" style="1" bestFit="1" customWidth="1"/>
    <col min="15365" max="15365" width="16.42578125" style="1" customWidth="1"/>
    <col min="15366" max="15367" width="11.85546875" style="1" bestFit="1" customWidth="1"/>
    <col min="15368" max="15610" width="11.42578125" style="1"/>
    <col min="15611" max="15611" width="8.140625" style="1" customWidth="1"/>
    <col min="15612" max="15612" width="47.140625" style="1" customWidth="1"/>
    <col min="15613" max="15613" width="23.42578125" style="1" customWidth="1"/>
    <col min="15614" max="15615" width="19.7109375" style="1" customWidth="1"/>
    <col min="15616" max="15616" width="19.5703125" style="1" customWidth="1"/>
    <col min="15617" max="15617" width="13.7109375" style="1" bestFit="1" customWidth="1"/>
    <col min="15618" max="15618" width="15.85546875" style="1" customWidth="1"/>
    <col min="15619" max="15619" width="15.5703125" style="1" bestFit="1" customWidth="1"/>
    <col min="15620" max="15620" width="14.28515625" style="1" bestFit="1" customWidth="1"/>
    <col min="15621" max="15621" width="16.42578125" style="1" customWidth="1"/>
    <col min="15622" max="15623" width="11.85546875" style="1" bestFit="1" customWidth="1"/>
    <col min="15624" max="15866" width="11.42578125" style="1"/>
    <col min="15867" max="15867" width="8.140625" style="1" customWidth="1"/>
    <col min="15868" max="15868" width="47.140625" style="1" customWidth="1"/>
    <col min="15869" max="15869" width="23.42578125" style="1" customWidth="1"/>
    <col min="15870" max="15871" width="19.7109375" style="1" customWidth="1"/>
    <col min="15872" max="15872" width="19.5703125" style="1" customWidth="1"/>
    <col min="15873" max="15873" width="13.7109375" style="1" bestFit="1" customWidth="1"/>
    <col min="15874" max="15874" width="15.85546875" style="1" customWidth="1"/>
    <col min="15875" max="15875" width="15.5703125" style="1" bestFit="1" customWidth="1"/>
    <col min="15876" max="15876" width="14.28515625" style="1" bestFit="1" customWidth="1"/>
    <col min="15877" max="15877" width="16.42578125" style="1" customWidth="1"/>
    <col min="15878" max="15879" width="11.85546875" style="1" bestFit="1" customWidth="1"/>
    <col min="15880" max="16122" width="11.42578125" style="1"/>
    <col min="16123" max="16123" width="8.140625" style="1" customWidth="1"/>
    <col min="16124" max="16124" width="47.140625" style="1" customWidth="1"/>
    <col min="16125" max="16125" width="23.42578125" style="1" customWidth="1"/>
    <col min="16126" max="16127" width="19.7109375" style="1" customWidth="1"/>
    <col min="16128" max="16128" width="19.5703125" style="1" customWidth="1"/>
    <col min="16129" max="16129" width="13.7109375" style="1" bestFit="1" customWidth="1"/>
    <col min="16130" max="16130" width="15.85546875" style="1" customWidth="1"/>
    <col min="16131" max="16131" width="15.5703125" style="1" bestFit="1" customWidth="1"/>
    <col min="16132" max="16132" width="14.28515625" style="1" bestFit="1" customWidth="1"/>
    <col min="16133" max="16133" width="16.42578125" style="1" customWidth="1"/>
    <col min="16134" max="16135" width="11.85546875" style="1" bestFit="1" customWidth="1"/>
    <col min="16136" max="16384" width="11.42578125" style="1"/>
  </cols>
  <sheetData>
    <row r="1" spans="1:7">
      <c r="A1" s="230" t="s">
        <v>406</v>
      </c>
      <c r="B1" s="230"/>
      <c r="C1" s="230"/>
      <c r="D1" s="230"/>
      <c r="E1" s="230"/>
      <c r="F1" s="230"/>
    </row>
    <row r="2" spans="1:7">
      <c r="A2" s="231" t="s">
        <v>410</v>
      </c>
      <c r="B2" s="231"/>
      <c r="C2" s="231"/>
      <c r="D2" s="231"/>
      <c r="E2" s="231"/>
      <c r="F2" s="231"/>
    </row>
    <row r="3" spans="1:7">
      <c r="A3" s="230" t="s">
        <v>411</v>
      </c>
      <c r="B3" s="230"/>
      <c r="C3" s="230"/>
      <c r="D3" s="230"/>
      <c r="E3" s="230"/>
      <c r="F3" s="230"/>
    </row>
    <row r="4" spans="1:7">
      <c r="A4" s="230" t="s">
        <v>407</v>
      </c>
      <c r="B4" s="230"/>
      <c r="C4" s="230"/>
      <c r="D4" s="230"/>
      <c r="E4" s="230"/>
      <c r="F4" s="230"/>
    </row>
    <row r="5" spans="1:7" ht="13.5" thickBot="1">
      <c r="C5" s="2">
        <f>2447560299.93-C9</f>
        <v>-601118133.41450024</v>
      </c>
      <c r="D5" s="3"/>
      <c r="E5" s="3"/>
      <c r="F5" s="3"/>
    </row>
    <row r="6" spans="1:7" ht="12.75" customHeight="1" thickBot="1">
      <c r="A6" s="232" t="s">
        <v>0</v>
      </c>
      <c r="B6" s="234" t="s">
        <v>1</v>
      </c>
      <c r="C6" s="236" t="s">
        <v>412</v>
      </c>
      <c r="D6" s="237"/>
      <c r="E6" s="237"/>
      <c r="F6" s="238"/>
    </row>
    <row r="7" spans="1:7" ht="13.5" customHeight="1" thickBot="1">
      <c r="A7" s="233"/>
      <c r="B7" s="235"/>
      <c r="C7" s="228" t="s">
        <v>3</v>
      </c>
      <c r="D7" s="4" t="s">
        <v>4</v>
      </c>
      <c r="E7" s="4" t="s">
        <v>4</v>
      </c>
      <c r="F7" s="5" t="s">
        <v>4</v>
      </c>
      <c r="G7" s="6"/>
    </row>
    <row r="8" spans="1:7" ht="13.5" thickBot="1">
      <c r="A8" s="233"/>
      <c r="B8" s="235"/>
      <c r="C8" s="229"/>
      <c r="D8" s="7" t="s">
        <v>5</v>
      </c>
      <c r="E8" s="7" t="s">
        <v>6</v>
      </c>
      <c r="F8" s="8" t="s">
        <v>7</v>
      </c>
    </row>
    <row r="9" spans="1:7" ht="23.25" customHeight="1" thickBot="1">
      <c r="A9" s="9"/>
      <c r="B9" s="10" t="s">
        <v>8</v>
      </c>
      <c r="C9" s="11">
        <v>3048678433.3445001</v>
      </c>
      <c r="D9" s="11">
        <v>1267826004.786375</v>
      </c>
      <c r="E9" s="11">
        <v>1027116848.7450001</v>
      </c>
      <c r="F9" s="12">
        <v>753735579.81312501</v>
      </c>
    </row>
    <row r="10" spans="1:7" hidden="1">
      <c r="A10" s="13"/>
      <c r="B10" s="14"/>
      <c r="C10" s="15"/>
      <c r="D10" s="16">
        <v>0.41586085003905393</v>
      </c>
      <c r="E10" s="16">
        <v>0.33690560392039093</v>
      </c>
      <c r="F10" s="17">
        <v>0.24723354604055514</v>
      </c>
    </row>
    <row r="11" spans="1:7">
      <c r="A11" s="18"/>
      <c r="B11" s="19"/>
      <c r="C11" s="20"/>
      <c r="D11" s="21">
        <v>0.41586085003905393</v>
      </c>
      <c r="E11" s="21">
        <v>0.33690560392039093</v>
      </c>
      <c r="F11" s="22">
        <v>0.24723354604055514</v>
      </c>
      <c r="G11" s="6"/>
    </row>
    <row r="12" spans="1:7" s="27" customFormat="1">
      <c r="A12" s="23">
        <v>0</v>
      </c>
      <c r="B12" s="24" t="s">
        <v>9</v>
      </c>
      <c r="C12" s="25">
        <v>2032163232.3625</v>
      </c>
      <c r="D12" s="25">
        <v>710117848.7768749</v>
      </c>
      <c r="E12" s="25">
        <v>814818348.74500012</v>
      </c>
      <c r="F12" s="26">
        <v>507227034.84062499</v>
      </c>
    </row>
    <row r="13" spans="1:7">
      <c r="A13" s="28"/>
      <c r="B13" s="19"/>
      <c r="C13" s="20"/>
      <c r="D13" s="20"/>
      <c r="E13" s="20"/>
      <c r="F13" s="29"/>
    </row>
    <row r="14" spans="1:7" s="27" customFormat="1">
      <c r="A14" s="23" t="s">
        <v>10</v>
      </c>
      <c r="B14" s="24" t="s">
        <v>11</v>
      </c>
      <c r="C14" s="25">
        <v>823804448</v>
      </c>
      <c r="D14" s="25">
        <v>288331556.79999995</v>
      </c>
      <c r="E14" s="25">
        <v>329521779.20000005</v>
      </c>
      <c r="F14" s="26">
        <v>205951112</v>
      </c>
    </row>
    <row r="15" spans="1:7">
      <c r="A15" s="18" t="s">
        <v>12</v>
      </c>
      <c r="B15" s="19" t="s">
        <v>13</v>
      </c>
      <c r="C15" s="30">
        <v>808804448</v>
      </c>
      <c r="D15" s="21">
        <v>283081556.79999995</v>
      </c>
      <c r="E15" s="21">
        <v>323521779.20000005</v>
      </c>
      <c r="F15" s="22">
        <v>202201112</v>
      </c>
    </row>
    <row r="16" spans="1:7" ht="12.75" hidden="1" customHeight="1">
      <c r="A16" s="31" t="s">
        <v>14</v>
      </c>
      <c r="B16" s="32" t="s">
        <v>15</v>
      </c>
      <c r="C16" s="30">
        <v>0</v>
      </c>
      <c r="D16" s="21">
        <v>0</v>
      </c>
      <c r="E16" s="21">
        <v>0</v>
      </c>
      <c r="F16" s="22">
        <v>0</v>
      </c>
    </row>
    <row r="17" spans="1:6" ht="12.75" hidden="1" customHeight="1">
      <c r="A17" s="31" t="s">
        <v>16</v>
      </c>
      <c r="B17" s="32" t="s">
        <v>17</v>
      </c>
      <c r="C17" s="30">
        <v>0</v>
      </c>
      <c r="D17" s="21">
        <v>0</v>
      </c>
      <c r="E17" s="21">
        <v>0</v>
      </c>
      <c r="F17" s="22">
        <v>0</v>
      </c>
    </row>
    <row r="18" spans="1:6" ht="12.75" hidden="1" customHeight="1">
      <c r="A18" s="31" t="s">
        <v>18</v>
      </c>
      <c r="B18" s="32" t="s">
        <v>19</v>
      </c>
      <c r="C18" s="30">
        <v>0</v>
      </c>
      <c r="D18" s="21">
        <v>0</v>
      </c>
      <c r="E18" s="21">
        <v>0</v>
      </c>
      <c r="F18" s="22">
        <v>0</v>
      </c>
    </row>
    <row r="19" spans="1:6">
      <c r="A19" s="18" t="s">
        <v>20</v>
      </c>
      <c r="B19" s="19" t="s">
        <v>21</v>
      </c>
      <c r="C19" s="30">
        <v>15000000</v>
      </c>
      <c r="D19" s="21">
        <v>5250000</v>
      </c>
      <c r="E19" s="21">
        <v>6000000</v>
      </c>
      <c r="F19" s="22">
        <v>3750000</v>
      </c>
    </row>
    <row r="20" spans="1:6">
      <c r="A20" s="18"/>
      <c r="B20" s="19"/>
      <c r="C20" s="20"/>
      <c r="D20" s="21"/>
      <c r="E20" s="21"/>
      <c r="F20" s="22"/>
    </row>
    <row r="21" spans="1:6" s="27" customFormat="1">
      <c r="A21" s="23" t="s">
        <v>22</v>
      </c>
      <c r="B21" s="24" t="s">
        <v>23</v>
      </c>
      <c r="C21" s="25">
        <v>18255093</v>
      </c>
      <c r="D21" s="25">
        <v>5250000</v>
      </c>
      <c r="E21" s="25">
        <v>9255093</v>
      </c>
      <c r="F21" s="26">
        <v>3750000</v>
      </c>
    </row>
    <row r="22" spans="1:6">
      <c r="A22" s="18" t="s">
        <v>24</v>
      </c>
      <c r="B22" s="19" t="s">
        <v>25</v>
      </c>
      <c r="C22" s="30">
        <v>15000000</v>
      </c>
      <c r="D22" s="21">
        <v>5250000</v>
      </c>
      <c r="E22" s="21">
        <v>6000000</v>
      </c>
      <c r="F22" s="22">
        <v>3750000</v>
      </c>
    </row>
    <row r="23" spans="1:6" ht="12.75" hidden="1" customHeight="1">
      <c r="A23" s="33" t="s">
        <v>26</v>
      </c>
      <c r="B23" s="19" t="s">
        <v>27</v>
      </c>
      <c r="C23" s="30">
        <v>0</v>
      </c>
      <c r="D23" s="21">
        <v>0</v>
      </c>
      <c r="E23" s="21">
        <v>0</v>
      </c>
      <c r="F23" s="22">
        <v>0</v>
      </c>
    </row>
    <row r="24" spans="1:6" ht="12.75" hidden="1" customHeight="1">
      <c r="A24" s="33" t="s">
        <v>28</v>
      </c>
      <c r="B24" s="19" t="s">
        <v>29</v>
      </c>
      <c r="C24" s="30">
        <v>0</v>
      </c>
      <c r="D24" s="21">
        <v>0</v>
      </c>
      <c r="E24" s="21">
        <v>0</v>
      </c>
      <c r="F24" s="22">
        <v>0</v>
      </c>
    </row>
    <row r="25" spans="1:6" ht="12.75" hidden="1" customHeight="1">
      <c r="A25" s="33" t="s">
        <v>30</v>
      </c>
      <c r="B25" s="19" t="s">
        <v>31</v>
      </c>
      <c r="C25" s="30">
        <v>0</v>
      </c>
      <c r="D25" s="21">
        <v>0</v>
      </c>
      <c r="E25" s="21">
        <v>0</v>
      </c>
      <c r="F25" s="22">
        <v>0</v>
      </c>
    </row>
    <row r="26" spans="1:6">
      <c r="A26" s="18" t="s">
        <v>32</v>
      </c>
      <c r="B26" s="19" t="s">
        <v>33</v>
      </c>
      <c r="C26" s="30">
        <v>3255093</v>
      </c>
      <c r="D26" s="21">
        <v>0</v>
      </c>
      <c r="E26" s="21">
        <v>3255093</v>
      </c>
      <c r="F26" s="22">
        <v>0</v>
      </c>
    </row>
    <row r="27" spans="1:6">
      <c r="A27" s="18"/>
      <c r="B27" s="19"/>
      <c r="C27" s="20"/>
      <c r="D27" s="21"/>
      <c r="E27" s="21"/>
      <c r="F27" s="22"/>
    </row>
    <row r="28" spans="1:6" s="27" customFormat="1">
      <c r="A28" s="23" t="s">
        <v>34</v>
      </c>
      <c r="B28" s="24" t="s">
        <v>35</v>
      </c>
      <c r="C28" s="25">
        <v>866630970</v>
      </c>
      <c r="D28" s="25">
        <v>303320839.49999994</v>
      </c>
      <c r="E28" s="25">
        <v>346652388.00000006</v>
      </c>
      <c r="F28" s="26">
        <v>216657742.5</v>
      </c>
    </row>
    <row r="29" spans="1:6">
      <c r="A29" s="18" t="s">
        <v>36</v>
      </c>
      <c r="B29" s="19" t="s">
        <v>37</v>
      </c>
      <c r="C29" s="30">
        <v>237073011</v>
      </c>
      <c r="D29" s="21">
        <v>82975553.849999994</v>
      </c>
      <c r="E29" s="21">
        <v>94829204.400000006</v>
      </c>
      <c r="F29" s="22">
        <v>59268252.75</v>
      </c>
    </row>
    <row r="30" spans="1:6">
      <c r="A30" s="18" t="s">
        <v>38</v>
      </c>
      <c r="B30" s="19" t="s">
        <v>39</v>
      </c>
      <c r="C30" s="30">
        <v>294377832</v>
      </c>
      <c r="D30" s="21">
        <v>103032241.19999999</v>
      </c>
      <c r="E30" s="21">
        <v>117751132.80000001</v>
      </c>
      <c r="F30" s="22">
        <v>73594458</v>
      </c>
    </row>
    <row r="31" spans="1:6">
      <c r="A31" s="18" t="s">
        <v>40</v>
      </c>
      <c r="B31" s="19" t="s">
        <v>41</v>
      </c>
      <c r="C31" s="30">
        <v>131187393</v>
      </c>
      <c r="D31" s="21">
        <v>45915587.549999997</v>
      </c>
      <c r="E31" s="21">
        <v>52474957.200000003</v>
      </c>
      <c r="F31" s="22">
        <v>32796848.25</v>
      </c>
    </row>
    <row r="32" spans="1:6">
      <c r="A32" s="18" t="s">
        <v>42</v>
      </c>
      <c r="B32" s="19" t="s">
        <v>43</v>
      </c>
      <c r="C32" s="30">
        <v>114734299</v>
      </c>
      <c r="D32" s="21">
        <v>40157004.649999999</v>
      </c>
      <c r="E32" s="21">
        <v>45893719.600000001</v>
      </c>
      <c r="F32" s="22">
        <v>28683574.75</v>
      </c>
    </row>
    <row r="33" spans="1:7">
      <c r="A33" s="18" t="s">
        <v>44</v>
      </c>
      <c r="B33" s="19" t="s">
        <v>45</v>
      </c>
      <c r="C33" s="30">
        <v>89258435</v>
      </c>
      <c r="D33" s="21">
        <v>31240452.25</v>
      </c>
      <c r="E33" s="21">
        <v>35703374</v>
      </c>
      <c r="F33" s="22">
        <v>22314608.75</v>
      </c>
    </row>
    <row r="34" spans="1:7">
      <c r="A34" s="18"/>
      <c r="B34" s="19"/>
      <c r="C34" s="20"/>
      <c r="D34" s="21"/>
      <c r="E34" s="21"/>
      <c r="F34" s="22"/>
    </row>
    <row r="35" spans="1:7" s="27" customFormat="1" ht="27" customHeight="1">
      <c r="A35" s="23" t="s">
        <v>46</v>
      </c>
      <c r="B35" s="24" t="s">
        <v>47</v>
      </c>
      <c r="C35" s="25">
        <v>153489182.43750009</v>
      </c>
      <c r="D35" s="25">
        <v>53721213.853125021</v>
      </c>
      <c r="E35" s="25">
        <v>61395672.975000039</v>
      </c>
      <c r="F35" s="26">
        <v>38372295.609375022</v>
      </c>
    </row>
    <row r="36" spans="1:7" ht="30" customHeight="1">
      <c r="A36" s="18" t="s">
        <v>48</v>
      </c>
      <c r="B36" s="19" t="s">
        <v>49</v>
      </c>
      <c r="C36" s="30">
        <v>145617942.31250009</v>
      </c>
      <c r="D36" s="21">
        <v>50966279.809375025</v>
      </c>
      <c r="E36" s="21">
        <v>58247176.925000042</v>
      </c>
      <c r="F36" s="22">
        <v>36404485.578125022</v>
      </c>
      <c r="G36" s="6"/>
    </row>
    <row r="37" spans="1:7" ht="12.75" hidden="1" customHeight="1">
      <c r="A37" s="31" t="s">
        <v>50</v>
      </c>
      <c r="B37" s="32" t="s">
        <v>51</v>
      </c>
      <c r="C37" s="30">
        <v>0</v>
      </c>
      <c r="D37" s="21">
        <v>0</v>
      </c>
      <c r="E37" s="21">
        <v>0</v>
      </c>
      <c r="F37" s="22">
        <v>0</v>
      </c>
    </row>
    <row r="38" spans="1:7" ht="12.75" hidden="1" customHeight="1">
      <c r="A38" s="31" t="s">
        <v>52</v>
      </c>
      <c r="B38" s="32" t="s">
        <v>53</v>
      </c>
      <c r="C38" s="30">
        <v>0</v>
      </c>
      <c r="D38" s="21">
        <v>0</v>
      </c>
      <c r="E38" s="21">
        <v>0</v>
      </c>
      <c r="F38" s="22">
        <v>0</v>
      </c>
    </row>
    <row r="39" spans="1:7" ht="12.75" hidden="1" customHeight="1">
      <c r="A39" s="18" t="s">
        <v>54</v>
      </c>
      <c r="B39" s="19" t="s">
        <v>55</v>
      </c>
      <c r="C39" s="30">
        <v>0</v>
      </c>
      <c r="D39" s="21">
        <v>0</v>
      </c>
      <c r="E39" s="21">
        <v>0</v>
      </c>
      <c r="F39" s="22">
        <v>0</v>
      </c>
    </row>
    <row r="40" spans="1:7" ht="25.5">
      <c r="A40" s="18" t="s">
        <v>56</v>
      </c>
      <c r="B40" s="19" t="s">
        <v>57</v>
      </c>
      <c r="C40" s="30">
        <v>7871240.1249999972</v>
      </c>
      <c r="D40" s="21">
        <v>2754934.0437499988</v>
      </c>
      <c r="E40" s="21">
        <v>3148496.0499999989</v>
      </c>
      <c r="F40" s="22">
        <v>1967810.0312499993</v>
      </c>
    </row>
    <row r="41" spans="1:7">
      <c r="A41" s="18"/>
      <c r="B41" s="19"/>
      <c r="C41" s="20"/>
      <c r="D41" s="21"/>
      <c r="E41" s="21"/>
      <c r="F41" s="22"/>
    </row>
    <row r="42" spans="1:7" s="34" customFormat="1" ht="40.5" customHeight="1">
      <c r="A42" s="23" t="s">
        <v>58</v>
      </c>
      <c r="B42" s="24" t="s">
        <v>59</v>
      </c>
      <c r="C42" s="25">
        <v>169983538.92500001</v>
      </c>
      <c r="D42" s="25">
        <v>59494238.623749994</v>
      </c>
      <c r="E42" s="25">
        <v>67993415.570000008</v>
      </c>
      <c r="F42" s="26">
        <v>42495884.731250003</v>
      </c>
    </row>
    <row r="43" spans="1:7" ht="25.5">
      <c r="A43" s="18" t="s">
        <v>60</v>
      </c>
      <c r="B43" s="19" t="s">
        <v>61</v>
      </c>
      <c r="C43" s="30">
        <v>79971799.670000017</v>
      </c>
      <c r="D43" s="21">
        <v>27990129.884500004</v>
      </c>
      <c r="E43" s="21">
        <v>31988719.868000008</v>
      </c>
      <c r="F43" s="22">
        <v>19992949.917500004</v>
      </c>
      <c r="G43" s="6"/>
    </row>
    <row r="44" spans="1:7" ht="24.75" customHeight="1">
      <c r="A44" s="18" t="s">
        <v>62</v>
      </c>
      <c r="B44" s="32" t="s">
        <v>63</v>
      </c>
      <c r="C44" s="30">
        <v>23613720.374999993</v>
      </c>
      <c r="D44" s="21">
        <v>8264802.1312499968</v>
      </c>
      <c r="E44" s="21">
        <v>9445488.1499999966</v>
      </c>
      <c r="F44" s="22">
        <v>5903430.0937499981</v>
      </c>
    </row>
    <row r="45" spans="1:7">
      <c r="A45" s="18" t="s">
        <v>64</v>
      </c>
      <c r="B45" s="19" t="s">
        <v>65</v>
      </c>
      <c r="C45" s="30">
        <v>47227440.749999985</v>
      </c>
      <c r="D45" s="21">
        <v>16529604.262499994</v>
      </c>
      <c r="E45" s="21">
        <v>18890976.299999993</v>
      </c>
      <c r="F45" s="22">
        <v>11806860.187499996</v>
      </c>
    </row>
    <row r="46" spans="1:7" ht="12.75" hidden="1" customHeight="1">
      <c r="A46" s="18" t="s">
        <v>66</v>
      </c>
      <c r="B46" s="19" t="s">
        <v>67</v>
      </c>
      <c r="C46" s="30">
        <v>0</v>
      </c>
      <c r="D46" s="21">
        <v>0</v>
      </c>
      <c r="E46" s="21">
        <v>0</v>
      </c>
      <c r="F46" s="22">
        <v>0</v>
      </c>
    </row>
    <row r="47" spans="1:7" ht="27" customHeight="1">
      <c r="A47" s="31" t="s">
        <v>68</v>
      </c>
      <c r="B47" s="32" t="s">
        <v>69</v>
      </c>
      <c r="C47" s="30">
        <v>19170578.129999999</v>
      </c>
      <c r="D47" s="21">
        <v>6709702.3454999989</v>
      </c>
      <c r="E47" s="21">
        <v>7668231.2520000003</v>
      </c>
      <c r="F47" s="22">
        <v>4792644.5324999997</v>
      </c>
    </row>
    <row r="48" spans="1:7">
      <c r="A48" s="18"/>
      <c r="B48" s="19"/>
      <c r="C48" s="20"/>
      <c r="D48" s="21"/>
      <c r="E48" s="21"/>
      <c r="F48" s="22"/>
    </row>
    <row r="49" spans="1:7" ht="12.75" hidden="1" customHeight="1">
      <c r="A49" s="23" t="s">
        <v>70</v>
      </c>
      <c r="B49" s="24" t="s">
        <v>71</v>
      </c>
      <c r="C49" s="30">
        <v>0</v>
      </c>
      <c r="D49" s="30">
        <v>0</v>
      </c>
      <c r="E49" s="30">
        <v>0</v>
      </c>
      <c r="F49" s="35">
        <v>0</v>
      </c>
    </row>
    <row r="50" spans="1:7" ht="12.75" hidden="1" customHeight="1">
      <c r="A50" s="31" t="s">
        <v>72</v>
      </c>
      <c r="B50" s="32" t="s">
        <v>73</v>
      </c>
      <c r="C50" s="30">
        <v>0</v>
      </c>
      <c r="D50" s="21">
        <v>0</v>
      </c>
      <c r="E50" s="21">
        <v>0</v>
      </c>
      <c r="F50" s="22">
        <v>0</v>
      </c>
    </row>
    <row r="51" spans="1:7" ht="12.75" hidden="1" customHeight="1">
      <c r="A51" s="31" t="s">
        <v>74</v>
      </c>
      <c r="B51" s="32" t="s">
        <v>75</v>
      </c>
      <c r="C51" s="30">
        <v>0</v>
      </c>
      <c r="D51" s="21">
        <v>0</v>
      </c>
      <c r="E51" s="21">
        <v>0</v>
      </c>
      <c r="F51" s="22">
        <v>0</v>
      </c>
    </row>
    <row r="52" spans="1:7" ht="12.75" hidden="1" customHeight="1">
      <c r="A52" s="31"/>
      <c r="B52" s="32"/>
      <c r="C52" s="20"/>
      <c r="D52" s="21"/>
      <c r="E52" s="21"/>
      <c r="F52" s="22"/>
    </row>
    <row r="53" spans="1:7" s="27" customFormat="1">
      <c r="A53" s="23">
        <v>1</v>
      </c>
      <c r="B53" s="24" t="s">
        <v>76</v>
      </c>
      <c r="C53" s="25">
        <v>817973195.98199999</v>
      </c>
      <c r="D53" s="25">
        <v>490213156.00950003</v>
      </c>
      <c r="E53" s="25">
        <v>148645300</v>
      </c>
      <c r="F53" s="26">
        <v>179114739.9725</v>
      </c>
    </row>
    <row r="54" spans="1:7">
      <c r="A54" s="18"/>
      <c r="B54" s="19"/>
      <c r="C54" s="20"/>
      <c r="D54" s="21"/>
      <c r="E54" s="21"/>
      <c r="F54" s="22"/>
    </row>
    <row r="55" spans="1:7" s="27" customFormat="1">
      <c r="A55" s="23" t="s">
        <v>77</v>
      </c>
      <c r="B55" s="24" t="s">
        <v>78</v>
      </c>
      <c r="C55" s="25">
        <v>50000</v>
      </c>
      <c r="D55" s="25">
        <v>0</v>
      </c>
      <c r="E55" s="25">
        <v>0</v>
      </c>
      <c r="F55" s="26">
        <v>50000</v>
      </c>
    </row>
    <row r="56" spans="1:7" ht="12.75" hidden="1" customHeight="1">
      <c r="A56" s="31" t="s">
        <v>79</v>
      </c>
      <c r="B56" s="32" t="s">
        <v>80</v>
      </c>
      <c r="C56" s="30">
        <v>0</v>
      </c>
      <c r="D56" s="21">
        <v>0</v>
      </c>
      <c r="E56" s="21">
        <v>0</v>
      </c>
      <c r="F56" s="22">
        <v>0</v>
      </c>
    </row>
    <row r="57" spans="1:7" ht="15.75" hidden="1" customHeight="1">
      <c r="A57" s="18" t="s">
        <v>81</v>
      </c>
      <c r="B57" s="19" t="s">
        <v>82</v>
      </c>
      <c r="C57" s="30">
        <v>0</v>
      </c>
      <c r="D57" s="21">
        <v>0</v>
      </c>
      <c r="E57" s="21">
        <v>0</v>
      </c>
      <c r="F57" s="22">
        <v>0</v>
      </c>
    </row>
    <row r="58" spans="1:7" ht="12.75" hidden="1" customHeight="1">
      <c r="A58" s="31" t="s">
        <v>83</v>
      </c>
      <c r="B58" s="32" t="s">
        <v>84</v>
      </c>
      <c r="C58" s="30">
        <v>0</v>
      </c>
      <c r="D58" s="21">
        <v>0</v>
      </c>
      <c r="E58" s="21">
        <v>0</v>
      </c>
      <c r="F58" s="22">
        <v>0</v>
      </c>
    </row>
    <row r="59" spans="1:7" ht="12.75" hidden="1" customHeight="1">
      <c r="A59" s="31" t="s">
        <v>85</v>
      </c>
      <c r="B59" s="32" t="s">
        <v>86</v>
      </c>
      <c r="C59" s="30">
        <v>0</v>
      </c>
      <c r="D59" s="21">
        <v>0</v>
      </c>
      <c r="E59" s="21">
        <v>0</v>
      </c>
      <c r="F59" s="22">
        <v>0</v>
      </c>
    </row>
    <row r="60" spans="1:7">
      <c r="A60" s="18" t="s">
        <v>87</v>
      </c>
      <c r="B60" s="19" t="s">
        <v>88</v>
      </c>
      <c r="C60" s="30">
        <v>50000</v>
      </c>
      <c r="D60" s="21">
        <v>0</v>
      </c>
      <c r="E60" s="21">
        <v>0</v>
      </c>
      <c r="F60" s="22">
        <v>50000</v>
      </c>
    </row>
    <row r="61" spans="1:7">
      <c r="A61" s="18"/>
      <c r="B61" s="19"/>
      <c r="C61" s="20"/>
      <c r="D61" s="21"/>
      <c r="E61" s="21"/>
      <c r="F61" s="22"/>
    </row>
    <row r="62" spans="1:7" s="27" customFormat="1">
      <c r="A62" s="23" t="s">
        <v>89</v>
      </c>
      <c r="B62" s="24" t="s">
        <v>90</v>
      </c>
      <c r="C62" s="25">
        <v>77260000</v>
      </c>
      <c r="D62" s="25">
        <v>21476000</v>
      </c>
      <c r="E62" s="25">
        <v>19386000</v>
      </c>
      <c r="F62" s="26">
        <v>36398000</v>
      </c>
    </row>
    <row r="63" spans="1:7" ht="12.75" customHeight="1">
      <c r="A63" s="18" t="s">
        <v>91</v>
      </c>
      <c r="B63" s="19" t="s">
        <v>92</v>
      </c>
      <c r="C63" s="30">
        <v>18000000</v>
      </c>
      <c r="D63" s="21">
        <v>5700000</v>
      </c>
      <c r="E63" s="21">
        <v>5700000</v>
      </c>
      <c r="F63" s="22">
        <v>6600000</v>
      </c>
      <c r="G63" s="6"/>
    </row>
    <row r="64" spans="1:7" ht="12.75" customHeight="1">
      <c r="A64" s="18" t="s">
        <v>93</v>
      </c>
      <c r="B64" s="19" t="s">
        <v>94</v>
      </c>
      <c r="C64" s="30">
        <v>44700000</v>
      </c>
      <c r="D64" s="21">
        <v>13060000</v>
      </c>
      <c r="E64" s="21">
        <v>12710000</v>
      </c>
      <c r="F64" s="22">
        <v>18930000</v>
      </c>
    </row>
    <row r="65" spans="1:7">
      <c r="A65" s="18" t="s">
        <v>95</v>
      </c>
      <c r="B65" s="19" t="s">
        <v>96</v>
      </c>
      <c r="C65" s="30">
        <v>2140000</v>
      </c>
      <c r="D65" s="21">
        <v>1340000</v>
      </c>
      <c r="E65" s="21">
        <v>100000</v>
      </c>
      <c r="F65" s="22">
        <v>700000</v>
      </c>
    </row>
    <row r="66" spans="1:7">
      <c r="A66" s="18" t="s">
        <v>97</v>
      </c>
      <c r="B66" s="19" t="s">
        <v>98</v>
      </c>
      <c r="C66" s="30">
        <v>10500000</v>
      </c>
      <c r="D66" s="21">
        <v>450000</v>
      </c>
      <c r="E66" s="21">
        <v>450000</v>
      </c>
      <c r="F66" s="22">
        <v>9600000</v>
      </c>
    </row>
    <row r="67" spans="1:7">
      <c r="A67" s="18" t="s">
        <v>99</v>
      </c>
      <c r="B67" s="19" t="s">
        <v>100</v>
      </c>
      <c r="C67" s="30">
        <v>1920000</v>
      </c>
      <c r="D67" s="21">
        <v>926000</v>
      </c>
      <c r="E67" s="21">
        <v>426000</v>
      </c>
      <c r="F67" s="22">
        <v>568000</v>
      </c>
    </row>
    <row r="68" spans="1:7">
      <c r="A68" s="18"/>
      <c r="B68" s="19"/>
      <c r="C68" s="20"/>
      <c r="D68" s="21"/>
      <c r="E68" s="21"/>
      <c r="F68" s="22"/>
    </row>
    <row r="69" spans="1:7" s="27" customFormat="1">
      <c r="A69" s="23" t="s">
        <v>101</v>
      </c>
      <c r="B69" s="24" t="s">
        <v>102</v>
      </c>
      <c r="C69" s="25">
        <v>399443056</v>
      </c>
      <c r="D69" s="25">
        <v>370731156</v>
      </c>
      <c r="E69" s="25">
        <v>5825900</v>
      </c>
      <c r="F69" s="26">
        <v>22886000</v>
      </c>
    </row>
    <row r="70" spans="1:7">
      <c r="A70" s="18" t="s">
        <v>103</v>
      </c>
      <c r="B70" s="19" t="s">
        <v>104</v>
      </c>
      <c r="C70" s="30">
        <v>6563000</v>
      </c>
      <c r="D70" s="21">
        <v>2150000</v>
      </c>
      <c r="E70" s="21">
        <v>3833000</v>
      </c>
      <c r="F70" s="22">
        <v>580000</v>
      </c>
      <c r="G70" s="6"/>
    </row>
    <row r="71" spans="1:7" ht="12.75" customHeight="1">
      <c r="A71" s="18" t="s">
        <v>105</v>
      </c>
      <c r="B71" s="19" t="s">
        <v>106</v>
      </c>
      <c r="C71" s="30">
        <v>8459900</v>
      </c>
      <c r="D71" s="21">
        <v>5161000</v>
      </c>
      <c r="E71" s="21">
        <v>1892900</v>
      </c>
      <c r="F71" s="22">
        <v>1406000</v>
      </c>
    </row>
    <row r="72" spans="1:7">
      <c r="A72" s="18" t="s">
        <v>107</v>
      </c>
      <c r="B72" s="19" t="s">
        <v>108</v>
      </c>
      <c r="C72" s="30">
        <v>9204000</v>
      </c>
      <c r="D72" s="21">
        <v>8304000</v>
      </c>
      <c r="E72" s="21">
        <v>0</v>
      </c>
      <c r="F72" s="22">
        <v>900000</v>
      </c>
    </row>
    <row r="73" spans="1:7" ht="12.75" hidden="1" customHeight="1">
      <c r="A73" s="31" t="s">
        <v>109</v>
      </c>
      <c r="B73" s="32" t="s">
        <v>110</v>
      </c>
      <c r="C73" s="30">
        <v>0</v>
      </c>
      <c r="D73" s="21">
        <v>0</v>
      </c>
      <c r="E73" s="21">
        <v>0</v>
      </c>
      <c r="F73" s="22">
        <v>0</v>
      </c>
    </row>
    <row r="74" spans="1:7" ht="12.75" customHeight="1">
      <c r="A74" s="18" t="s">
        <v>111</v>
      </c>
      <c r="B74" s="19" t="s">
        <v>112</v>
      </c>
      <c r="C74" s="30">
        <v>180000</v>
      </c>
      <c r="D74" s="21">
        <v>180000</v>
      </c>
      <c r="E74" s="21">
        <v>0</v>
      </c>
      <c r="F74" s="22">
        <v>0</v>
      </c>
    </row>
    <row r="75" spans="1:7" ht="12.75" customHeight="1">
      <c r="A75" s="31" t="s">
        <v>113</v>
      </c>
      <c r="B75" s="32" t="s">
        <v>114</v>
      </c>
      <c r="C75" s="30">
        <v>11000000</v>
      </c>
      <c r="D75" s="21">
        <v>0</v>
      </c>
      <c r="E75" s="21">
        <v>0</v>
      </c>
      <c r="F75" s="22">
        <v>11000000</v>
      </c>
    </row>
    <row r="76" spans="1:7" ht="12.75" customHeight="1">
      <c r="A76" s="31" t="s">
        <v>115</v>
      </c>
      <c r="B76" s="32" t="s">
        <v>116</v>
      </c>
      <c r="C76" s="30">
        <v>364036156</v>
      </c>
      <c r="D76" s="21">
        <v>354936156</v>
      </c>
      <c r="E76" s="21">
        <v>100000</v>
      </c>
      <c r="F76" s="22">
        <v>9000000</v>
      </c>
    </row>
    <row r="77" spans="1:7">
      <c r="A77" s="18"/>
      <c r="B77" s="19"/>
      <c r="C77" s="20"/>
      <c r="D77" s="21"/>
      <c r="E77" s="21"/>
      <c r="F77" s="22"/>
    </row>
    <row r="78" spans="1:7" s="27" customFormat="1">
      <c r="A78" s="23" t="s">
        <v>117</v>
      </c>
      <c r="B78" s="24" t="s">
        <v>118</v>
      </c>
      <c r="C78" s="25">
        <v>198550000.01199999</v>
      </c>
      <c r="D78" s="25">
        <v>67775000.009499997</v>
      </c>
      <c r="E78" s="25">
        <v>76300000</v>
      </c>
      <c r="F78" s="26">
        <v>54475000.002499998</v>
      </c>
    </row>
    <row r="79" spans="1:7" ht="12.75" hidden="1" customHeight="1">
      <c r="A79" s="31" t="s">
        <v>119</v>
      </c>
      <c r="B79" s="32" t="s">
        <v>120</v>
      </c>
      <c r="C79" s="30">
        <v>0</v>
      </c>
      <c r="D79" s="21">
        <v>0</v>
      </c>
      <c r="E79" s="21">
        <v>0</v>
      </c>
      <c r="F79" s="22">
        <v>0</v>
      </c>
    </row>
    <row r="80" spans="1:7" ht="12.75" customHeight="1">
      <c r="A80" s="18" t="s">
        <v>121</v>
      </c>
      <c r="B80" s="19" t="s">
        <v>122</v>
      </c>
      <c r="C80" s="30">
        <v>3000000</v>
      </c>
      <c r="D80" s="21">
        <v>0</v>
      </c>
      <c r="E80" s="21">
        <v>0</v>
      </c>
      <c r="F80" s="22">
        <v>3000000</v>
      </c>
    </row>
    <row r="81" spans="1:6" ht="12.75" hidden="1" customHeight="1">
      <c r="A81" s="18" t="s">
        <v>123</v>
      </c>
      <c r="B81" s="19" t="s">
        <v>124</v>
      </c>
      <c r="C81" s="30">
        <v>0</v>
      </c>
      <c r="D81" s="21">
        <v>0</v>
      </c>
      <c r="E81" s="21">
        <v>0</v>
      </c>
      <c r="F81" s="22">
        <v>0</v>
      </c>
    </row>
    <row r="82" spans="1:6" ht="12.75" customHeight="1">
      <c r="A82" s="31" t="s">
        <v>125</v>
      </c>
      <c r="B82" s="32" t="s">
        <v>126</v>
      </c>
      <c r="C82" s="30">
        <v>5000000</v>
      </c>
      <c r="D82" s="21">
        <v>0</v>
      </c>
      <c r="E82" s="21">
        <v>0</v>
      </c>
      <c r="F82" s="22">
        <v>5000000</v>
      </c>
    </row>
    <row r="83" spans="1:6" ht="12.75" hidden="1" customHeight="1">
      <c r="A83" s="18" t="s">
        <v>127</v>
      </c>
      <c r="B83" s="19" t="s">
        <v>128</v>
      </c>
      <c r="C83" s="30">
        <v>0</v>
      </c>
      <c r="D83" s="21">
        <v>0</v>
      </c>
      <c r="E83" s="21">
        <v>0</v>
      </c>
      <c r="F83" s="22">
        <v>0</v>
      </c>
    </row>
    <row r="84" spans="1:6">
      <c r="A84" s="18" t="s">
        <v>129</v>
      </c>
      <c r="B84" s="19" t="s">
        <v>130</v>
      </c>
      <c r="C84" s="30">
        <v>165600000.01199999</v>
      </c>
      <c r="D84" s="21">
        <v>57925000.009499997</v>
      </c>
      <c r="E84" s="21">
        <v>66300000</v>
      </c>
      <c r="F84" s="22">
        <v>41375000.002499998</v>
      </c>
    </row>
    <row r="85" spans="1:6">
      <c r="A85" s="18" t="s">
        <v>131</v>
      </c>
      <c r="B85" s="19" t="s">
        <v>132</v>
      </c>
      <c r="C85" s="30">
        <v>24950000</v>
      </c>
      <c r="D85" s="21">
        <v>9850000</v>
      </c>
      <c r="E85" s="21">
        <v>10000000</v>
      </c>
      <c r="F85" s="22">
        <v>5100000</v>
      </c>
    </row>
    <row r="86" spans="1:6">
      <c r="A86" s="18"/>
      <c r="B86" s="19"/>
      <c r="C86" s="20"/>
      <c r="D86" s="21"/>
      <c r="E86" s="21"/>
      <c r="F86" s="22"/>
    </row>
    <row r="87" spans="1:6" s="27" customFormat="1">
      <c r="A87" s="23" t="s">
        <v>133</v>
      </c>
      <c r="B87" s="24" t="s">
        <v>134</v>
      </c>
      <c r="C87" s="25">
        <v>7140000</v>
      </c>
      <c r="D87" s="25">
        <v>2160000</v>
      </c>
      <c r="E87" s="25">
        <v>4700000</v>
      </c>
      <c r="F87" s="26">
        <v>280000</v>
      </c>
    </row>
    <row r="88" spans="1:6">
      <c r="A88" s="18" t="s">
        <v>135</v>
      </c>
      <c r="B88" s="19" t="s">
        <v>136</v>
      </c>
      <c r="C88" s="30">
        <v>465000</v>
      </c>
      <c r="D88" s="21">
        <v>110000</v>
      </c>
      <c r="E88" s="21">
        <v>200000</v>
      </c>
      <c r="F88" s="22">
        <v>155000</v>
      </c>
    </row>
    <row r="89" spans="1:6">
      <c r="A89" s="18" t="s">
        <v>137</v>
      </c>
      <c r="B89" s="19" t="s">
        <v>138</v>
      </c>
      <c r="C89" s="30">
        <v>975000</v>
      </c>
      <c r="D89" s="21">
        <v>550000</v>
      </c>
      <c r="E89" s="21">
        <v>300000</v>
      </c>
      <c r="F89" s="22">
        <v>125000</v>
      </c>
    </row>
    <row r="90" spans="1:6">
      <c r="A90" s="18" t="s">
        <v>139</v>
      </c>
      <c r="B90" s="19" t="s">
        <v>140</v>
      </c>
      <c r="C90" s="30">
        <v>2950000</v>
      </c>
      <c r="D90" s="21">
        <v>750000</v>
      </c>
      <c r="E90" s="21">
        <v>2200000</v>
      </c>
      <c r="F90" s="22">
        <v>0</v>
      </c>
    </row>
    <row r="91" spans="1:6">
      <c r="A91" s="18" t="s">
        <v>141</v>
      </c>
      <c r="B91" s="19" t="s">
        <v>142</v>
      </c>
      <c r="C91" s="30">
        <v>2750000</v>
      </c>
      <c r="D91" s="21">
        <v>750000</v>
      </c>
      <c r="E91" s="21">
        <v>2000000</v>
      </c>
      <c r="F91" s="22">
        <v>0</v>
      </c>
    </row>
    <row r="92" spans="1:6">
      <c r="A92" s="18"/>
      <c r="B92" s="19"/>
      <c r="C92" s="20"/>
      <c r="D92" s="21"/>
      <c r="E92" s="21"/>
      <c r="F92" s="22"/>
    </row>
    <row r="93" spans="1:6" s="27" customFormat="1" ht="25.5">
      <c r="A93" s="23" t="s">
        <v>143</v>
      </c>
      <c r="B93" s="24" t="s">
        <v>144</v>
      </c>
      <c r="C93" s="25">
        <v>38000000</v>
      </c>
      <c r="D93" s="25">
        <v>9900000</v>
      </c>
      <c r="E93" s="25">
        <v>9900000</v>
      </c>
      <c r="F93" s="26">
        <v>18200000</v>
      </c>
    </row>
    <row r="94" spans="1:6">
      <c r="A94" s="18" t="s">
        <v>145</v>
      </c>
      <c r="B94" s="19" t="s">
        <v>146</v>
      </c>
      <c r="C94" s="30">
        <v>38000000</v>
      </c>
      <c r="D94" s="21">
        <v>9900000</v>
      </c>
      <c r="E94" s="21">
        <v>9900000</v>
      </c>
      <c r="F94" s="22">
        <v>18200000</v>
      </c>
    </row>
    <row r="95" spans="1:6" ht="12.75" hidden="1" customHeight="1">
      <c r="A95" s="31" t="s">
        <v>147</v>
      </c>
      <c r="B95" s="32" t="s">
        <v>148</v>
      </c>
      <c r="C95" s="30">
        <v>0</v>
      </c>
      <c r="D95" s="21">
        <v>0</v>
      </c>
      <c r="E95" s="21">
        <v>0</v>
      </c>
      <c r="F95" s="22">
        <v>0</v>
      </c>
    </row>
    <row r="96" spans="1:6" ht="12.75" hidden="1" customHeight="1">
      <c r="A96" s="31" t="s">
        <v>149</v>
      </c>
      <c r="B96" s="32" t="s">
        <v>150</v>
      </c>
      <c r="C96" s="30">
        <v>0</v>
      </c>
      <c r="D96" s="21">
        <v>0</v>
      </c>
      <c r="E96" s="21">
        <v>0</v>
      </c>
      <c r="F96" s="22">
        <v>0</v>
      </c>
    </row>
    <row r="97" spans="1:7">
      <c r="A97" s="18"/>
      <c r="B97" s="19"/>
      <c r="C97" s="20"/>
      <c r="D97" s="21"/>
      <c r="E97" s="21"/>
      <c r="F97" s="22"/>
    </row>
    <row r="98" spans="1:7" s="27" customFormat="1">
      <c r="A98" s="23" t="s">
        <v>151</v>
      </c>
      <c r="B98" s="24" t="s">
        <v>152</v>
      </c>
      <c r="C98" s="25">
        <v>30112400</v>
      </c>
      <c r="D98" s="25">
        <v>4625000</v>
      </c>
      <c r="E98" s="25">
        <v>22177400</v>
      </c>
      <c r="F98" s="26">
        <v>3310000</v>
      </c>
    </row>
    <row r="99" spans="1:7">
      <c r="A99" s="18" t="s">
        <v>153</v>
      </c>
      <c r="B99" s="19" t="s">
        <v>154</v>
      </c>
      <c r="C99" s="30">
        <v>25987400</v>
      </c>
      <c r="D99" s="21">
        <v>500000</v>
      </c>
      <c r="E99" s="21">
        <v>22177400</v>
      </c>
      <c r="F99" s="22">
        <v>3310000</v>
      </c>
    </row>
    <row r="100" spans="1:7">
      <c r="A100" s="18" t="s">
        <v>155</v>
      </c>
      <c r="B100" s="19" t="s">
        <v>156</v>
      </c>
      <c r="C100" s="30">
        <v>4125000</v>
      </c>
      <c r="D100" s="21">
        <v>4125000</v>
      </c>
      <c r="E100" s="21">
        <v>0</v>
      </c>
      <c r="F100" s="22">
        <v>0</v>
      </c>
    </row>
    <row r="101" spans="1:7" ht="12.75" hidden="1" customHeight="1">
      <c r="A101" s="31" t="s">
        <v>157</v>
      </c>
      <c r="B101" s="32" t="s">
        <v>158</v>
      </c>
      <c r="C101" s="30">
        <v>0</v>
      </c>
      <c r="D101" s="21">
        <v>0</v>
      </c>
      <c r="E101" s="21">
        <v>0</v>
      </c>
      <c r="F101" s="22">
        <v>0</v>
      </c>
    </row>
    <row r="102" spans="1:7">
      <c r="A102" s="18"/>
      <c r="B102" s="19"/>
      <c r="C102" s="20"/>
      <c r="D102" s="21"/>
      <c r="E102" s="21"/>
      <c r="F102" s="22"/>
    </row>
    <row r="103" spans="1:7" s="27" customFormat="1">
      <c r="A103" s="23" t="s">
        <v>159</v>
      </c>
      <c r="B103" s="24" t="s">
        <v>160</v>
      </c>
      <c r="C103" s="25">
        <v>67242739.969999999</v>
      </c>
      <c r="D103" s="25">
        <v>13546000</v>
      </c>
      <c r="E103" s="25">
        <v>10356000</v>
      </c>
      <c r="F103" s="26">
        <v>43340739.969999999</v>
      </c>
    </row>
    <row r="104" spans="1:7">
      <c r="A104" s="18" t="s">
        <v>161</v>
      </c>
      <c r="B104" s="19" t="s">
        <v>162</v>
      </c>
      <c r="C104" s="30">
        <v>4000000</v>
      </c>
      <c r="D104" s="21">
        <v>1750000</v>
      </c>
      <c r="E104" s="21">
        <v>750000</v>
      </c>
      <c r="F104" s="22">
        <v>1500000</v>
      </c>
      <c r="G104" s="6"/>
    </row>
    <row r="105" spans="1:7" ht="12.75" hidden="1" customHeight="1">
      <c r="A105" s="31" t="s">
        <v>163</v>
      </c>
      <c r="B105" s="32" t="s">
        <v>164</v>
      </c>
      <c r="C105" s="30">
        <v>0</v>
      </c>
      <c r="D105" s="21">
        <v>0</v>
      </c>
      <c r="E105" s="21">
        <v>0</v>
      </c>
      <c r="F105" s="22">
        <v>0</v>
      </c>
    </row>
    <row r="106" spans="1:7">
      <c r="A106" s="18" t="s">
        <v>165</v>
      </c>
      <c r="B106" s="19" t="s">
        <v>166</v>
      </c>
      <c r="C106" s="30">
        <v>4200000</v>
      </c>
      <c r="D106" s="21">
        <v>1260000</v>
      </c>
      <c r="E106" s="21">
        <v>1260000</v>
      </c>
      <c r="F106" s="22">
        <v>1680000</v>
      </c>
    </row>
    <row r="107" spans="1:7" ht="25.5" customHeight="1">
      <c r="A107" s="18" t="s">
        <v>167</v>
      </c>
      <c r="B107" s="19" t="s">
        <v>168</v>
      </c>
      <c r="C107" s="30">
        <v>9850000</v>
      </c>
      <c r="D107" s="21">
        <v>3305000</v>
      </c>
      <c r="E107" s="21">
        <v>2805000</v>
      </c>
      <c r="F107" s="22">
        <v>3740000</v>
      </c>
    </row>
    <row r="108" spans="1:7">
      <c r="A108" s="18" t="s">
        <v>169</v>
      </c>
      <c r="B108" s="19" t="s">
        <v>170</v>
      </c>
      <c r="C108" s="30">
        <v>300000</v>
      </c>
      <c r="D108" s="21">
        <v>90000</v>
      </c>
      <c r="E108" s="21">
        <v>90000</v>
      </c>
      <c r="F108" s="22">
        <v>120000</v>
      </c>
    </row>
    <row r="109" spans="1:7" ht="25.5">
      <c r="A109" s="18" t="s">
        <v>171</v>
      </c>
      <c r="B109" s="19" t="s">
        <v>172</v>
      </c>
      <c r="C109" s="30">
        <v>3000000</v>
      </c>
      <c r="D109" s="21">
        <v>900000</v>
      </c>
      <c r="E109" s="21">
        <v>900000</v>
      </c>
      <c r="F109" s="22">
        <v>1200000</v>
      </c>
    </row>
    <row r="110" spans="1:7" ht="25.5">
      <c r="A110" s="18" t="s">
        <v>173</v>
      </c>
      <c r="B110" s="19" t="s">
        <v>174</v>
      </c>
      <c r="C110" s="30">
        <v>11008739.970000001</v>
      </c>
      <c r="D110" s="21">
        <v>3495000</v>
      </c>
      <c r="E110" s="21">
        <v>3195000</v>
      </c>
      <c r="F110" s="22">
        <v>4318739.9700000007</v>
      </c>
    </row>
    <row r="111" spans="1:7" ht="26.25" customHeight="1">
      <c r="A111" s="18" t="s">
        <v>175</v>
      </c>
      <c r="B111" s="19" t="s">
        <v>176</v>
      </c>
      <c r="C111" s="30">
        <v>34384000</v>
      </c>
      <c r="D111" s="21">
        <v>2246000</v>
      </c>
      <c r="E111" s="21">
        <v>1356000</v>
      </c>
      <c r="F111" s="22">
        <v>30782000</v>
      </c>
    </row>
    <row r="112" spans="1:7">
      <c r="A112" s="18" t="s">
        <v>177</v>
      </c>
      <c r="B112" s="19" t="s">
        <v>178</v>
      </c>
      <c r="C112" s="30">
        <v>500000</v>
      </c>
      <c r="D112" s="21">
        <v>500000</v>
      </c>
      <c r="E112" s="21">
        <v>0</v>
      </c>
      <c r="F112" s="22">
        <v>0</v>
      </c>
    </row>
    <row r="113" spans="1:6">
      <c r="A113" s="18"/>
      <c r="B113" s="19"/>
      <c r="C113" s="20"/>
      <c r="D113" s="21"/>
      <c r="E113" s="21"/>
      <c r="F113" s="22"/>
    </row>
    <row r="114" spans="1:6" s="27" customFormat="1">
      <c r="A114" s="23" t="s">
        <v>179</v>
      </c>
      <c r="B114" s="24" t="s">
        <v>180</v>
      </c>
      <c r="C114" s="25">
        <v>175000</v>
      </c>
      <c r="D114" s="25">
        <v>0</v>
      </c>
      <c r="E114" s="25">
        <v>0</v>
      </c>
      <c r="F114" s="26">
        <v>175000</v>
      </c>
    </row>
    <row r="115" spans="1:6" ht="12.75" hidden="1" customHeight="1">
      <c r="A115" s="31" t="s">
        <v>181</v>
      </c>
      <c r="B115" s="32" t="s">
        <v>182</v>
      </c>
      <c r="C115" s="30">
        <v>0</v>
      </c>
      <c r="D115" s="21">
        <v>0</v>
      </c>
      <c r="E115" s="21">
        <v>0</v>
      </c>
      <c r="F115" s="22">
        <v>0</v>
      </c>
    </row>
    <row r="116" spans="1:6" ht="12.75" hidden="1" customHeight="1">
      <c r="A116" s="31" t="s">
        <v>183</v>
      </c>
      <c r="B116" s="32" t="s">
        <v>184</v>
      </c>
      <c r="C116" s="30">
        <v>0</v>
      </c>
      <c r="D116" s="21">
        <v>0</v>
      </c>
      <c r="E116" s="21">
        <v>0</v>
      </c>
      <c r="F116" s="22">
        <v>0</v>
      </c>
    </row>
    <row r="117" spans="1:6" ht="12.75" hidden="1" customHeight="1">
      <c r="A117" s="31" t="s">
        <v>185</v>
      </c>
      <c r="B117" s="32" t="s">
        <v>186</v>
      </c>
      <c r="C117" s="30">
        <v>0</v>
      </c>
      <c r="D117" s="21">
        <v>0</v>
      </c>
      <c r="E117" s="21">
        <v>0</v>
      </c>
      <c r="F117" s="22">
        <v>0</v>
      </c>
    </row>
    <row r="118" spans="1:6">
      <c r="A118" s="18" t="s">
        <v>187</v>
      </c>
      <c r="B118" s="19" t="s">
        <v>188</v>
      </c>
      <c r="C118" s="30">
        <v>175000</v>
      </c>
      <c r="D118" s="21">
        <v>0</v>
      </c>
      <c r="E118" s="21">
        <v>0</v>
      </c>
      <c r="F118" s="22">
        <v>175000</v>
      </c>
    </row>
    <row r="119" spans="1:6">
      <c r="A119" s="18"/>
      <c r="B119" s="19"/>
      <c r="C119" s="20"/>
      <c r="D119" s="21"/>
      <c r="E119" s="21"/>
      <c r="F119" s="22"/>
    </row>
    <row r="120" spans="1:6" s="27" customFormat="1" ht="12.75" hidden="1" customHeight="1">
      <c r="A120" s="23" t="s">
        <v>189</v>
      </c>
      <c r="B120" s="24" t="s">
        <v>190</v>
      </c>
      <c r="C120" s="25">
        <v>0</v>
      </c>
      <c r="D120" s="25">
        <v>0</v>
      </c>
      <c r="E120" s="25">
        <v>0</v>
      </c>
      <c r="F120" s="26">
        <v>0</v>
      </c>
    </row>
    <row r="121" spans="1:6" ht="12.75" hidden="1" customHeight="1">
      <c r="A121" s="31" t="s">
        <v>191</v>
      </c>
      <c r="B121" s="32" t="s">
        <v>192</v>
      </c>
      <c r="C121" s="30">
        <v>0</v>
      </c>
      <c r="D121" s="21">
        <v>0</v>
      </c>
      <c r="E121" s="21">
        <v>0</v>
      </c>
      <c r="F121" s="22">
        <v>0</v>
      </c>
    </row>
    <row r="122" spans="1:6" ht="12.75" hidden="1" customHeight="1">
      <c r="A122" s="31" t="s">
        <v>193</v>
      </c>
      <c r="B122" s="32" t="s">
        <v>194</v>
      </c>
      <c r="C122" s="30">
        <v>0</v>
      </c>
      <c r="D122" s="21">
        <v>0</v>
      </c>
      <c r="E122" s="21">
        <v>0</v>
      </c>
      <c r="F122" s="22">
        <v>0</v>
      </c>
    </row>
    <row r="123" spans="1:6" ht="12.75" hidden="1" customHeight="1">
      <c r="A123" s="31" t="s">
        <v>195</v>
      </c>
      <c r="B123" s="32" t="s">
        <v>196</v>
      </c>
      <c r="C123" s="30">
        <v>0</v>
      </c>
      <c r="D123" s="21">
        <v>0</v>
      </c>
      <c r="E123" s="21">
        <v>0</v>
      </c>
      <c r="F123" s="22">
        <v>0</v>
      </c>
    </row>
    <row r="124" spans="1:6" ht="12.75" hidden="1" customHeight="1">
      <c r="A124" s="31" t="s">
        <v>197</v>
      </c>
      <c r="B124" s="32" t="s">
        <v>198</v>
      </c>
      <c r="C124" s="30">
        <v>0</v>
      </c>
      <c r="D124" s="21">
        <v>0</v>
      </c>
      <c r="E124" s="21">
        <v>0</v>
      </c>
      <c r="F124" s="22">
        <v>0</v>
      </c>
    </row>
    <row r="125" spans="1:6" ht="12.75" hidden="1" customHeight="1">
      <c r="A125" s="31" t="s">
        <v>199</v>
      </c>
      <c r="B125" s="32" t="s">
        <v>200</v>
      </c>
      <c r="C125" s="30">
        <v>0</v>
      </c>
      <c r="D125" s="21">
        <v>0</v>
      </c>
      <c r="E125" s="21">
        <v>0</v>
      </c>
      <c r="F125" s="22">
        <v>0</v>
      </c>
    </row>
    <row r="126" spans="1:6" ht="12.75" hidden="1" customHeight="1">
      <c r="A126" s="18" t="s">
        <v>201</v>
      </c>
      <c r="B126" s="19" t="s">
        <v>202</v>
      </c>
      <c r="C126" s="30">
        <v>0</v>
      </c>
      <c r="D126" s="21">
        <v>0</v>
      </c>
      <c r="E126" s="21">
        <v>0</v>
      </c>
      <c r="F126" s="22">
        <v>0</v>
      </c>
    </row>
    <row r="127" spans="1:6" ht="12.75" hidden="1" customHeight="1">
      <c r="A127" s="18"/>
      <c r="B127" s="19"/>
      <c r="C127" s="20"/>
      <c r="D127" s="21"/>
      <c r="E127" s="21"/>
      <c r="F127" s="22"/>
    </row>
    <row r="128" spans="1:6" s="27" customFormat="1">
      <c r="A128" s="23">
        <v>2</v>
      </c>
      <c r="B128" s="24" t="s">
        <v>203</v>
      </c>
      <c r="C128" s="25">
        <v>47992505</v>
      </c>
      <c r="D128" s="25">
        <v>19335000</v>
      </c>
      <c r="E128" s="25">
        <v>3258700</v>
      </c>
      <c r="F128" s="26">
        <v>25398805</v>
      </c>
    </row>
    <row r="129" spans="1:7" ht="12" customHeight="1">
      <c r="A129" s="18"/>
      <c r="B129" s="19"/>
      <c r="C129" s="20"/>
      <c r="D129" s="21"/>
      <c r="E129" s="21"/>
      <c r="F129" s="22"/>
    </row>
    <row r="130" spans="1:7" s="27" customFormat="1">
      <c r="A130" s="23" t="s">
        <v>204</v>
      </c>
      <c r="B130" s="24" t="s">
        <v>205</v>
      </c>
      <c r="C130" s="25">
        <v>12262000</v>
      </c>
      <c r="D130" s="25">
        <v>4021000</v>
      </c>
      <c r="E130" s="25">
        <v>1150000</v>
      </c>
      <c r="F130" s="26">
        <v>7091000</v>
      </c>
    </row>
    <row r="131" spans="1:7">
      <c r="A131" s="18" t="s">
        <v>206</v>
      </c>
      <c r="B131" s="19" t="s">
        <v>207</v>
      </c>
      <c r="C131" s="30">
        <v>1025000</v>
      </c>
      <c r="D131" s="21">
        <v>25000</v>
      </c>
      <c r="E131" s="21">
        <v>0</v>
      </c>
      <c r="F131" s="22">
        <v>1000000</v>
      </c>
      <c r="G131" s="6"/>
    </row>
    <row r="132" spans="1:7" ht="12.75" customHeight="1">
      <c r="A132" s="18" t="s">
        <v>208</v>
      </c>
      <c r="B132" s="19" t="s">
        <v>209</v>
      </c>
      <c r="C132" s="30">
        <v>1155000</v>
      </c>
      <c r="D132" s="21">
        <v>60000</v>
      </c>
      <c r="E132" s="21">
        <v>0</v>
      </c>
      <c r="F132" s="22">
        <v>1095000</v>
      </c>
    </row>
    <row r="133" spans="1:7" ht="12.75" hidden="1" customHeight="1">
      <c r="A133" s="31" t="s">
        <v>210</v>
      </c>
      <c r="B133" s="32" t="s">
        <v>211</v>
      </c>
      <c r="C133" s="30">
        <v>0</v>
      </c>
      <c r="D133" s="21">
        <v>0</v>
      </c>
      <c r="E133" s="21">
        <v>0</v>
      </c>
      <c r="F133" s="22">
        <v>0</v>
      </c>
    </row>
    <row r="134" spans="1:7">
      <c r="A134" s="18" t="s">
        <v>212</v>
      </c>
      <c r="B134" s="19" t="s">
        <v>213</v>
      </c>
      <c r="C134" s="30">
        <v>8862000</v>
      </c>
      <c r="D134" s="21">
        <v>2896000</v>
      </c>
      <c r="E134" s="21">
        <v>1150000</v>
      </c>
      <c r="F134" s="22">
        <v>4816000</v>
      </c>
    </row>
    <row r="135" spans="1:7" ht="12.75" customHeight="1">
      <c r="A135" s="18" t="s">
        <v>214</v>
      </c>
      <c r="B135" s="19" t="s">
        <v>215</v>
      </c>
      <c r="C135" s="30">
        <v>1220000</v>
      </c>
      <c r="D135" s="21">
        <v>1040000</v>
      </c>
      <c r="E135" s="21">
        <v>0</v>
      </c>
      <c r="F135" s="22">
        <v>180000</v>
      </c>
    </row>
    <row r="136" spans="1:7">
      <c r="A136" s="18"/>
      <c r="B136" s="19"/>
      <c r="C136" s="20"/>
      <c r="D136" s="21"/>
      <c r="E136" s="21"/>
      <c r="F136" s="22"/>
    </row>
    <row r="137" spans="1:7" s="27" customFormat="1">
      <c r="A137" s="23" t="s">
        <v>216</v>
      </c>
      <c r="B137" s="24" t="s">
        <v>217</v>
      </c>
      <c r="C137" s="25">
        <v>450000</v>
      </c>
      <c r="D137" s="25">
        <v>0</v>
      </c>
      <c r="E137" s="25">
        <v>50000</v>
      </c>
      <c r="F137" s="26">
        <v>400000</v>
      </c>
    </row>
    <row r="138" spans="1:7" ht="12.75" hidden="1" customHeight="1">
      <c r="A138" s="31" t="s">
        <v>218</v>
      </c>
      <c r="B138" s="32" t="s">
        <v>219</v>
      </c>
      <c r="C138" s="30">
        <v>0</v>
      </c>
      <c r="D138" s="21">
        <v>0</v>
      </c>
      <c r="E138" s="21">
        <v>0</v>
      </c>
      <c r="F138" s="22">
        <v>0</v>
      </c>
    </row>
    <row r="139" spans="1:7" ht="15" hidden="1" customHeight="1">
      <c r="A139" s="18" t="s">
        <v>405</v>
      </c>
      <c r="B139" s="19" t="s">
        <v>221</v>
      </c>
      <c r="C139" s="30">
        <v>0</v>
      </c>
      <c r="D139" s="21">
        <v>0</v>
      </c>
      <c r="E139" s="21">
        <v>0</v>
      </c>
      <c r="F139" s="22">
        <v>0</v>
      </c>
    </row>
    <row r="140" spans="1:7">
      <c r="A140" s="18" t="s">
        <v>222</v>
      </c>
      <c r="B140" s="19" t="s">
        <v>223</v>
      </c>
      <c r="C140" s="30">
        <v>450000</v>
      </c>
      <c r="D140" s="21">
        <v>0</v>
      </c>
      <c r="E140" s="21">
        <v>50000</v>
      </c>
      <c r="F140" s="22">
        <v>400000</v>
      </c>
    </row>
    <row r="141" spans="1:7" ht="12.75" hidden="1" customHeight="1">
      <c r="A141" s="31" t="s">
        <v>224</v>
      </c>
      <c r="B141" s="32" t="s">
        <v>225</v>
      </c>
      <c r="C141" s="30">
        <v>0</v>
      </c>
      <c r="D141" s="21">
        <v>0</v>
      </c>
      <c r="E141" s="21">
        <v>0</v>
      </c>
      <c r="F141" s="22">
        <v>0</v>
      </c>
    </row>
    <row r="142" spans="1:7">
      <c r="A142" s="18"/>
      <c r="B142" s="36"/>
      <c r="C142" s="20"/>
      <c r="D142" s="21"/>
      <c r="E142" s="21"/>
      <c r="F142" s="22"/>
    </row>
    <row r="143" spans="1:7" s="27" customFormat="1" ht="25.5" customHeight="1">
      <c r="A143" s="23" t="s">
        <v>226</v>
      </c>
      <c r="B143" s="24" t="s">
        <v>227</v>
      </c>
      <c r="C143" s="25">
        <v>10925000</v>
      </c>
      <c r="D143" s="25">
        <v>1700000</v>
      </c>
      <c r="E143" s="25">
        <v>0</v>
      </c>
      <c r="F143" s="26">
        <v>9225000</v>
      </c>
    </row>
    <row r="144" spans="1:7">
      <c r="A144" s="18" t="s">
        <v>228</v>
      </c>
      <c r="B144" s="19" t="s">
        <v>229</v>
      </c>
      <c r="C144" s="30">
        <v>350000</v>
      </c>
      <c r="D144" s="21">
        <v>0</v>
      </c>
      <c r="E144" s="21">
        <v>0</v>
      </c>
      <c r="F144" s="22">
        <v>350000</v>
      </c>
      <c r="G144" s="6"/>
    </row>
    <row r="145" spans="1:6">
      <c r="A145" s="18" t="s">
        <v>230</v>
      </c>
      <c r="B145" s="19" t="s">
        <v>231</v>
      </c>
      <c r="C145" s="30">
        <v>100000</v>
      </c>
      <c r="D145" s="21">
        <v>0</v>
      </c>
      <c r="E145" s="21">
        <v>0</v>
      </c>
      <c r="F145" s="22">
        <v>100000</v>
      </c>
    </row>
    <row r="146" spans="1:6">
      <c r="A146" s="18" t="s">
        <v>232</v>
      </c>
      <c r="B146" s="19" t="s">
        <v>233</v>
      </c>
      <c r="C146" s="30">
        <v>100000</v>
      </c>
      <c r="D146" s="21">
        <v>0</v>
      </c>
      <c r="E146" s="21">
        <v>0</v>
      </c>
      <c r="F146" s="22">
        <v>100000</v>
      </c>
    </row>
    <row r="147" spans="1:6" ht="25.5" customHeight="1">
      <c r="A147" s="18" t="s">
        <v>234</v>
      </c>
      <c r="B147" s="19" t="s">
        <v>235</v>
      </c>
      <c r="C147" s="30">
        <v>7100000</v>
      </c>
      <c r="D147" s="21">
        <v>1700000</v>
      </c>
      <c r="E147" s="21">
        <v>0</v>
      </c>
      <c r="F147" s="22">
        <v>5400000</v>
      </c>
    </row>
    <row r="148" spans="1:6">
      <c r="A148" s="18" t="s">
        <v>236</v>
      </c>
      <c r="B148" s="19" t="s">
        <v>237</v>
      </c>
      <c r="C148" s="30">
        <v>1000000</v>
      </c>
      <c r="D148" s="21">
        <v>0</v>
      </c>
      <c r="E148" s="21">
        <v>0</v>
      </c>
      <c r="F148" s="22">
        <v>1000000</v>
      </c>
    </row>
    <row r="149" spans="1:6">
      <c r="A149" s="18" t="s">
        <v>238</v>
      </c>
      <c r="B149" s="19" t="s">
        <v>239</v>
      </c>
      <c r="C149" s="30">
        <v>175000</v>
      </c>
      <c r="D149" s="21">
        <v>0</v>
      </c>
      <c r="E149" s="21">
        <v>0</v>
      </c>
      <c r="F149" s="22">
        <v>175000</v>
      </c>
    </row>
    <row r="150" spans="1:6" ht="25.5">
      <c r="A150" s="18" t="s">
        <v>240</v>
      </c>
      <c r="B150" s="19" t="s">
        <v>241</v>
      </c>
      <c r="C150" s="30">
        <v>2100000</v>
      </c>
      <c r="D150" s="21">
        <v>0</v>
      </c>
      <c r="E150" s="21">
        <v>0</v>
      </c>
      <c r="F150" s="22">
        <v>2100000</v>
      </c>
    </row>
    <row r="151" spans="1:6">
      <c r="A151" s="18"/>
      <c r="B151" s="19"/>
      <c r="C151" s="20"/>
      <c r="D151" s="21"/>
      <c r="E151" s="21"/>
      <c r="F151" s="22"/>
    </row>
    <row r="152" spans="1:6" ht="30" customHeight="1">
      <c r="A152" s="23" t="s">
        <v>242</v>
      </c>
      <c r="B152" s="24" t="s">
        <v>243</v>
      </c>
      <c r="C152" s="25">
        <v>4370000</v>
      </c>
      <c r="D152" s="25">
        <v>2175000</v>
      </c>
      <c r="E152" s="25">
        <v>250000</v>
      </c>
      <c r="F152" s="26">
        <v>1945000</v>
      </c>
    </row>
    <row r="153" spans="1:6">
      <c r="A153" s="18" t="s">
        <v>244</v>
      </c>
      <c r="B153" s="19" t="s">
        <v>245</v>
      </c>
      <c r="C153" s="30">
        <v>870000</v>
      </c>
      <c r="D153" s="21">
        <v>275000</v>
      </c>
      <c r="E153" s="21">
        <v>0</v>
      </c>
      <c r="F153" s="22">
        <v>595000</v>
      </c>
    </row>
    <row r="154" spans="1:6">
      <c r="A154" s="18" t="s">
        <v>246</v>
      </c>
      <c r="B154" s="19" t="s">
        <v>247</v>
      </c>
      <c r="C154" s="30">
        <v>3500000</v>
      </c>
      <c r="D154" s="21">
        <v>1900000</v>
      </c>
      <c r="E154" s="21">
        <v>250000</v>
      </c>
      <c r="F154" s="22">
        <v>1350000</v>
      </c>
    </row>
    <row r="155" spans="1:6" ht="12.75" customHeight="1">
      <c r="A155" s="31"/>
      <c r="B155" s="32"/>
      <c r="C155" s="20"/>
      <c r="D155" s="21"/>
      <c r="E155" s="21"/>
      <c r="F155" s="22"/>
    </row>
    <row r="156" spans="1:6" ht="12.75" hidden="1" customHeight="1">
      <c r="A156" s="23">
        <v>2.0499999999999998</v>
      </c>
      <c r="B156" s="24" t="s">
        <v>248</v>
      </c>
      <c r="C156" s="30">
        <v>0</v>
      </c>
      <c r="D156" s="30">
        <v>0</v>
      </c>
      <c r="E156" s="30">
        <v>0</v>
      </c>
      <c r="F156" s="35">
        <v>0</v>
      </c>
    </row>
    <row r="157" spans="1:6" ht="12.75" hidden="1" customHeight="1">
      <c r="A157" s="31" t="s">
        <v>249</v>
      </c>
      <c r="B157" s="32" t="s">
        <v>250</v>
      </c>
      <c r="C157" s="30">
        <v>0</v>
      </c>
      <c r="D157" s="21">
        <v>0</v>
      </c>
      <c r="E157" s="21">
        <v>0</v>
      </c>
      <c r="F157" s="22">
        <v>0</v>
      </c>
    </row>
    <row r="158" spans="1:6" ht="12.75" hidden="1" customHeight="1">
      <c r="A158" s="31" t="s">
        <v>251</v>
      </c>
      <c r="B158" s="32" t="s">
        <v>252</v>
      </c>
      <c r="C158" s="30">
        <v>0</v>
      </c>
      <c r="D158" s="21">
        <v>0</v>
      </c>
      <c r="E158" s="21">
        <v>0</v>
      </c>
      <c r="F158" s="22">
        <v>0</v>
      </c>
    </row>
    <row r="159" spans="1:6" ht="12.75" hidden="1" customHeight="1">
      <c r="A159" s="31" t="s">
        <v>253</v>
      </c>
      <c r="B159" s="32" t="s">
        <v>254</v>
      </c>
      <c r="C159" s="30">
        <v>0</v>
      </c>
      <c r="D159" s="21">
        <v>0</v>
      </c>
      <c r="E159" s="21">
        <v>0</v>
      </c>
      <c r="F159" s="22">
        <v>0</v>
      </c>
    </row>
    <row r="160" spans="1:6" ht="12.75" hidden="1" customHeight="1">
      <c r="A160" s="31" t="s">
        <v>255</v>
      </c>
      <c r="B160" s="32" t="s">
        <v>256</v>
      </c>
      <c r="C160" s="30">
        <v>0</v>
      </c>
      <c r="D160" s="21">
        <v>0</v>
      </c>
      <c r="E160" s="21">
        <v>0</v>
      </c>
      <c r="F160" s="22">
        <v>0</v>
      </c>
    </row>
    <row r="161" spans="1:7" ht="12.75" hidden="1" customHeight="1">
      <c r="A161" s="18"/>
      <c r="B161" s="19"/>
      <c r="C161" s="20"/>
      <c r="D161" s="21"/>
      <c r="E161" s="21"/>
      <c r="F161" s="22"/>
    </row>
    <row r="162" spans="1:7" s="27" customFormat="1" ht="12.75" customHeight="1">
      <c r="A162" s="23" t="s">
        <v>257</v>
      </c>
      <c r="B162" s="24" t="s">
        <v>258</v>
      </c>
      <c r="C162" s="25">
        <v>19985505</v>
      </c>
      <c r="D162" s="25">
        <v>11439000</v>
      </c>
      <c r="E162" s="25">
        <v>1808700</v>
      </c>
      <c r="F162" s="26">
        <v>6737805</v>
      </c>
    </row>
    <row r="163" spans="1:7">
      <c r="A163" s="18" t="s">
        <v>259</v>
      </c>
      <c r="B163" s="19" t="s">
        <v>260</v>
      </c>
      <c r="C163" s="30">
        <v>3926000</v>
      </c>
      <c r="D163" s="21">
        <v>2512000</v>
      </c>
      <c r="E163" s="21">
        <v>514000</v>
      </c>
      <c r="F163" s="22">
        <v>900000</v>
      </c>
      <c r="G163" s="6"/>
    </row>
    <row r="164" spans="1:7" ht="25.5">
      <c r="A164" s="18" t="s">
        <v>261</v>
      </c>
      <c r="B164" s="19" t="s">
        <v>262</v>
      </c>
      <c r="C164" s="30">
        <v>1000000</v>
      </c>
      <c r="D164" s="21">
        <v>85000</v>
      </c>
      <c r="E164" s="21">
        <v>65000</v>
      </c>
      <c r="F164" s="22">
        <v>850000</v>
      </c>
    </row>
    <row r="165" spans="1:7">
      <c r="A165" s="18" t="s">
        <v>263</v>
      </c>
      <c r="B165" s="19" t="s">
        <v>264</v>
      </c>
      <c r="C165" s="30">
        <v>10567805</v>
      </c>
      <c r="D165" s="21">
        <v>7416000</v>
      </c>
      <c r="E165" s="21">
        <v>929000</v>
      </c>
      <c r="F165" s="22">
        <v>2222805</v>
      </c>
    </row>
    <row r="166" spans="1:7">
      <c r="A166" s="18" t="s">
        <v>265</v>
      </c>
      <c r="B166" s="19" t="s">
        <v>266</v>
      </c>
      <c r="C166" s="30">
        <v>2325000</v>
      </c>
      <c r="D166" s="21">
        <v>1195000</v>
      </c>
      <c r="E166" s="21">
        <v>50000</v>
      </c>
      <c r="F166" s="22">
        <v>1080000</v>
      </c>
    </row>
    <row r="167" spans="1:7">
      <c r="A167" s="18" t="s">
        <v>267</v>
      </c>
      <c r="B167" s="19" t="s">
        <v>268</v>
      </c>
      <c r="C167" s="30">
        <v>741000</v>
      </c>
      <c r="D167" s="21">
        <v>216000</v>
      </c>
      <c r="E167" s="21">
        <v>0</v>
      </c>
      <c r="F167" s="22">
        <v>525000</v>
      </c>
    </row>
    <row r="168" spans="1:7">
      <c r="A168" s="18" t="s">
        <v>269</v>
      </c>
      <c r="B168" s="19" t="s">
        <v>270</v>
      </c>
      <c r="C168" s="30">
        <v>550000</v>
      </c>
      <c r="D168" s="21">
        <v>0</v>
      </c>
      <c r="E168" s="21">
        <v>0</v>
      </c>
      <c r="F168" s="22">
        <v>550000</v>
      </c>
    </row>
    <row r="169" spans="1:7">
      <c r="A169" s="18" t="s">
        <v>271</v>
      </c>
      <c r="B169" s="19" t="s">
        <v>272</v>
      </c>
      <c r="C169" s="30">
        <v>150700</v>
      </c>
      <c r="D169" s="21">
        <v>0</v>
      </c>
      <c r="E169" s="21">
        <v>130700</v>
      </c>
      <c r="F169" s="22">
        <v>20000</v>
      </c>
    </row>
    <row r="170" spans="1:7">
      <c r="A170" s="18" t="s">
        <v>273</v>
      </c>
      <c r="B170" s="19" t="s">
        <v>274</v>
      </c>
      <c r="C170" s="30">
        <v>725000</v>
      </c>
      <c r="D170" s="21">
        <v>15000</v>
      </c>
      <c r="E170" s="21">
        <v>120000</v>
      </c>
      <c r="F170" s="22">
        <v>590000</v>
      </c>
    </row>
    <row r="171" spans="1:7">
      <c r="A171" s="18"/>
      <c r="B171" s="19"/>
      <c r="C171" s="20"/>
      <c r="D171" s="21"/>
      <c r="E171" s="21"/>
      <c r="F171" s="22"/>
    </row>
    <row r="172" spans="1:7" s="27" customFormat="1">
      <c r="A172" s="23">
        <v>5</v>
      </c>
      <c r="B172" s="24" t="s">
        <v>275</v>
      </c>
      <c r="C172" s="25">
        <v>82845000</v>
      </c>
      <c r="D172" s="25">
        <v>27160000</v>
      </c>
      <c r="E172" s="25">
        <v>29190000</v>
      </c>
      <c r="F172" s="26">
        <v>26495000</v>
      </c>
    </row>
    <row r="173" spans="1:7">
      <c r="A173" s="18"/>
      <c r="B173" s="19"/>
      <c r="C173" s="20"/>
      <c r="D173" s="21"/>
      <c r="E173" s="21"/>
      <c r="F173" s="22"/>
    </row>
    <row r="174" spans="1:7" s="27" customFormat="1">
      <c r="A174" s="23" t="s">
        <v>276</v>
      </c>
      <c r="B174" s="24" t="s">
        <v>277</v>
      </c>
      <c r="C174" s="25">
        <v>82845000</v>
      </c>
      <c r="D174" s="25">
        <v>27160000</v>
      </c>
      <c r="E174" s="25">
        <v>29190000</v>
      </c>
      <c r="F174" s="26">
        <v>26495000</v>
      </c>
    </row>
    <row r="175" spans="1:7" ht="12.75" hidden="1" customHeight="1">
      <c r="A175" s="31" t="s">
        <v>278</v>
      </c>
      <c r="B175" s="32" t="s">
        <v>279</v>
      </c>
      <c r="C175" s="30">
        <v>0</v>
      </c>
      <c r="D175" s="21">
        <v>0</v>
      </c>
      <c r="E175" s="21">
        <v>0</v>
      </c>
      <c r="F175" s="22">
        <v>0</v>
      </c>
    </row>
    <row r="176" spans="1:7" ht="12.75" hidden="1" customHeight="1">
      <c r="A176" s="31" t="s">
        <v>280</v>
      </c>
      <c r="B176" s="32" t="s">
        <v>281</v>
      </c>
      <c r="C176" s="30">
        <v>0</v>
      </c>
      <c r="D176" s="21">
        <v>0</v>
      </c>
      <c r="E176" s="21">
        <v>0</v>
      </c>
      <c r="F176" s="22">
        <v>0</v>
      </c>
    </row>
    <row r="177" spans="1:7">
      <c r="A177" s="18" t="s">
        <v>282</v>
      </c>
      <c r="B177" s="19" t="s">
        <v>283</v>
      </c>
      <c r="C177" s="30">
        <v>580000</v>
      </c>
      <c r="D177" s="21">
        <v>60000</v>
      </c>
      <c r="E177" s="21">
        <v>420000</v>
      </c>
      <c r="F177" s="22">
        <v>100000</v>
      </c>
      <c r="G177" s="6"/>
    </row>
    <row r="178" spans="1:7" ht="17.25" customHeight="1">
      <c r="A178" s="18" t="s">
        <v>284</v>
      </c>
      <c r="B178" s="19" t="s">
        <v>285</v>
      </c>
      <c r="C178" s="30">
        <v>2305000</v>
      </c>
      <c r="D178" s="21">
        <v>600000</v>
      </c>
      <c r="E178" s="21">
        <v>610000</v>
      </c>
      <c r="F178" s="22">
        <v>1095000</v>
      </c>
    </row>
    <row r="179" spans="1:7" ht="16.5" customHeight="1">
      <c r="A179" s="18" t="s">
        <v>286</v>
      </c>
      <c r="B179" s="19" t="s">
        <v>287</v>
      </c>
      <c r="C179" s="30">
        <v>77150000</v>
      </c>
      <c r="D179" s="21">
        <v>24000000</v>
      </c>
      <c r="E179" s="21">
        <v>27850000</v>
      </c>
      <c r="F179" s="22">
        <v>25300000</v>
      </c>
      <c r="G179" s="6"/>
    </row>
    <row r="180" spans="1:7" ht="12.75" customHeight="1">
      <c r="A180" s="31" t="s">
        <v>288</v>
      </c>
      <c r="B180" s="32" t="s">
        <v>289</v>
      </c>
      <c r="C180" s="30">
        <v>160000</v>
      </c>
      <c r="D180" s="21">
        <v>0</v>
      </c>
      <c r="E180" s="21">
        <v>160000</v>
      </c>
      <c r="F180" s="22">
        <v>0</v>
      </c>
    </row>
    <row r="181" spans="1:7" ht="13.5" hidden="1" customHeight="1">
      <c r="A181" s="18" t="s">
        <v>290</v>
      </c>
      <c r="B181" s="19" t="s">
        <v>291</v>
      </c>
      <c r="C181" s="30">
        <v>0</v>
      </c>
      <c r="D181" s="21">
        <v>0</v>
      </c>
      <c r="E181" s="21">
        <v>0</v>
      </c>
      <c r="F181" s="22">
        <v>0</v>
      </c>
    </row>
    <row r="182" spans="1:7">
      <c r="A182" s="18" t="s">
        <v>292</v>
      </c>
      <c r="B182" s="19" t="s">
        <v>293</v>
      </c>
      <c r="C182" s="30">
        <v>2650000</v>
      </c>
      <c r="D182" s="21">
        <v>2500000</v>
      </c>
      <c r="E182" s="21">
        <v>150000</v>
      </c>
      <c r="F182" s="22">
        <v>0</v>
      </c>
    </row>
    <row r="183" spans="1:7">
      <c r="A183" s="18"/>
      <c r="B183" s="19"/>
      <c r="C183" s="20"/>
      <c r="D183" s="21"/>
      <c r="E183" s="21"/>
      <c r="F183" s="22"/>
    </row>
    <row r="184" spans="1:7" s="27" customFormat="1" ht="12.75" hidden="1" customHeight="1">
      <c r="A184" s="23">
        <v>5.0199999999999996</v>
      </c>
      <c r="B184" s="24" t="s">
        <v>294</v>
      </c>
      <c r="C184" s="25">
        <v>0</v>
      </c>
      <c r="D184" s="25">
        <v>0</v>
      </c>
      <c r="E184" s="25">
        <v>0</v>
      </c>
      <c r="F184" s="26">
        <v>0</v>
      </c>
    </row>
    <row r="185" spans="1:7" ht="12.75" hidden="1" customHeight="1">
      <c r="A185" s="31" t="s">
        <v>295</v>
      </c>
      <c r="B185" s="32" t="s">
        <v>296</v>
      </c>
      <c r="C185" s="30">
        <v>0</v>
      </c>
      <c r="D185" s="21">
        <v>0</v>
      </c>
      <c r="E185" s="21">
        <v>0</v>
      </c>
      <c r="F185" s="22">
        <v>0</v>
      </c>
    </row>
    <row r="186" spans="1:7" ht="12.75" hidden="1" customHeight="1">
      <c r="A186" s="31" t="s">
        <v>297</v>
      </c>
      <c r="B186" s="32" t="s">
        <v>298</v>
      </c>
      <c r="C186" s="30">
        <v>0</v>
      </c>
      <c r="D186" s="21">
        <v>0</v>
      </c>
      <c r="E186" s="21">
        <v>0</v>
      </c>
      <c r="F186" s="22">
        <v>0</v>
      </c>
    </row>
    <row r="187" spans="1:7" ht="12.75" hidden="1" customHeight="1">
      <c r="A187" s="31" t="s">
        <v>299</v>
      </c>
      <c r="B187" s="32" t="s">
        <v>300</v>
      </c>
      <c r="C187" s="30">
        <v>0</v>
      </c>
      <c r="D187" s="21">
        <v>0</v>
      </c>
      <c r="E187" s="21">
        <v>0</v>
      </c>
      <c r="F187" s="22">
        <v>0</v>
      </c>
    </row>
    <row r="188" spans="1:7" ht="12.75" hidden="1" customHeight="1">
      <c r="A188" s="31" t="s">
        <v>301</v>
      </c>
      <c r="B188" s="32" t="s">
        <v>302</v>
      </c>
      <c r="C188" s="30">
        <v>0</v>
      </c>
      <c r="D188" s="21">
        <v>0</v>
      </c>
      <c r="E188" s="21">
        <v>0</v>
      </c>
      <c r="F188" s="22">
        <v>0</v>
      </c>
    </row>
    <row r="189" spans="1:7" ht="12.75" hidden="1" customHeight="1">
      <c r="A189" s="31" t="s">
        <v>303</v>
      </c>
      <c r="B189" s="32" t="s">
        <v>304</v>
      </c>
      <c r="C189" s="30">
        <v>0</v>
      </c>
      <c r="D189" s="21">
        <v>0</v>
      </c>
      <c r="E189" s="21">
        <v>0</v>
      </c>
      <c r="F189" s="22">
        <v>0</v>
      </c>
    </row>
    <row r="190" spans="1:7" ht="12.75" hidden="1" customHeight="1">
      <c r="A190" s="31" t="s">
        <v>305</v>
      </c>
      <c r="B190" s="32" t="s">
        <v>306</v>
      </c>
      <c r="C190" s="30">
        <v>0</v>
      </c>
      <c r="D190" s="21">
        <v>0</v>
      </c>
      <c r="E190" s="21">
        <v>0</v>
      </c>
      <c r="F190" s="22">
        <v>0</v>
      </c>
    </row>
    <row r="191" spans="1:7" ht="12.75" hidden="1" customHeight="1">
      <c r="A191" s="31" t="s">
        <v>307</v>
      </c>
      <c r="B191" s="32" t="s">
        <v>308</v>
      </c>
      <c r="C191" s="30">
        <v>0</v>
      </c>
      <c r="D191" s="21">
        <v>0</v>
      </c>
      <c r="E191" s="21">
        <v>0</v>
      </c>
      <c r="F191" s="22">
        <v>0</v>
      </c>
    </row>
    <row r="192" spans="1:7" ht="12.75" hidden="1" customHeight="1">
      <c r="A192" s="31" t="s">
        <v>309</v>
      </c>
      <c r="B192" s="32" t="s">
        <v>310</v>
      </c>
      <c r="C192" s="30">
        <v>0</v>
      </c>
      <c r="D192" s="21">
        <v>0</v>
      </c>
      <c r="E192" s="21">
        <v>0</v>
      </c>
      <c r="F192" s="22">
        <v>0</v>
      </c>
    </row>
    <row r="193" spans="1:6" ht="12.75" hidden="1" customHeight="1">
      <c r="A193" s="31"/>
      <c r="B193" s="32"/>
      <c r="C193" s="20"/>
      <c r="D193" s="21"/>
      <c r="E193" s="21"/>
      <c r="F193" s="22"/>
    </row>
    <row r="194" spans="1:6" ht="12.75" hidden="1" customHeight="1">
      <c r="A194" s="23">
        <v>5.03</v>
      </c>
      <c r="B194" s="24" t="s">
        <v>311</v>
      </c>
      <c r="C194" s="30">
        <v>0</v>
      </c>
      <c r="D194" s="30">
        <v>0</v>
      </c>
      <c r="E194" s="30">
        <v>0</v>
      </c>
      <c r="F194" s="35">
        <v>0</v>
      </c>
    </row>
    <row r="195" spans="1:6" ht="12.75" hidden="1" customHeight="1">
      <c r="A195" s="31" t="s">
        <v>312</v>
      </c>
      <c r="B195" s="32" t="s">
        <v>313</v>
      </c>
      <c r="C195" s="30">
        <v>0</v>
      </c>
      <c r="D195" s="21">
        <v>0</v>
      </c>
      <c r="E195" s="21">
        <v>0</v>
      </c>
      <c r="F195" s="22">
        <v>0</v>
      </c>
    </row>
    <row r="196" spans="1:6" ht="12.75" hidden="1" customHeight="1">
      <c r="A196" s="31" t="s">
        <v>314</v>
      </c>
      <c r="B196" s="32" t="s">
        <v>315</v>
      </c>
      <c r="C196" s="30">
        <v>0</v>
      </c>
      <c r="D196" s="21">
        <v>0</v>
      </c>
      <c r="E196" s="21">
        <v>0</v>
      </c>
      <c r="F196" s="22">
        <v>0</v>
      </c>
    </row>
    <row r="197" spans="1:6" ht="12.75" hidden="1" customHeight="1">
      <c r="A197" s="31" t="s">
        <v>316</v>
      </c>
      <c r="B197" s="32" t="s">
        <v>317</v>
      </c>
      <c r="C197" s="30">
        <v>0</v>
      </c>
      <c r="D197" s="21">
        <v>0</v>
      </c>
      <c r="E197" s="21">
        <v>0</v>
      </c>
      <c r="F197" s="22">
        <v>0</v>
      </c>
    </row>
    <row r="198" spans="1:6" hidden="1">
      <c r="A198" s="18"/>
      <c r="B198" s="19"/>
      <c r="C198" s="20"/>
      <c r="D198" s="21"/>
      <c r="E198" s="21"/>
      <c r="F198" s="22"/>
    </row>
    <row r="199" spans="1:6" s="27" customFormat="1" hidden="1">
      <c r="A199" s="23" t="s">
        <v>318</v>
      </c>
      <c r="B199" s="24" t="s">
        <v>319</v>
      </c>
      <c r="C199" s="25">
        <v>0</v>
      </c>
      <c r="D199" s="25">
        <v>0</v>
      </c>
      <c r="E199" s="25">
        <v>0</v>
      </c>
      <c r="F199" s="26">
        <v>0</v>
      </c>
    </row>
    <row r="200" spans="1:6" ht="12.75" hidden="1" customHeight="1">
      <c r="A200" s="31" t="s">
        <v>320</v>
      </c>
      <c r="B200" s="32" t="s">
        <v>321</v>
      </c>
      <c r="C200" s="30">
        <v>0</v>
      </c>
      <c r="D200" s="21">
        <v>0</v>
      </c>
      <c r="E200" s="21">
        <v>0</v>
      </c>
      <c r="F200" s="22">
        <v>0</v>
      </c>
    </row>
    <row r="201" spans="1:6" ht="12.75" hidden="1" customHeight="1">
      <c r="A201" s="18" t="s">
        <v>322</v>
      </c>
      <c r="B201" s="19" t="s">
        <v>323</v>
      </c>
      <c r="C201" s="30">
        <v>0</v>
      </c>
      <c r="D201" s="21">
        <v>0</v>
      </c>
      <c r="E201" s="21">
        <v>0</v>
      </c>
      <c r="F201" s="22">
        <v>0</v>
      </c>
    </row>
    <row r="202" spans="1:6" ht="12.75" hidden="1" customHeight="1">
      <c r="A202" s="31" t="s">
        <v>324</v>
      </c>
      <c r="B202" s="32" t="s">
        <v>325</v>
      </c>
      <c r="C202" s="30">
        <v>0</v>
      </c>
      <c r="D202" s="21">
        <v>0</v>
      </c>
      <c r="E202" s="21">
        <v>0</v>
      </c>
      <c r="F202" s="22">
        <v>0</v>
      </c>
    </row>
    <row r="203" spans="1:6" hidden="1">
      <c r="A203" s="18" t="s">
        <v>326</v>
      </c>
      <c r="B203" s="19" t="s">
        <v>327</v>
      </c>
      <c r="C203" s="30">
        <v>0</v>
      </c>
      <c r="D203" s="21">
        <v>0</v>
      </c>
      <c r="E203" s="21">
        <v>0</v>
      </c>
      <c r="F203" s="22">
        <v>0</v>
      </c>
    </row>
    <row r="204" spans="1:6" hidden="1">
      <c r="A204" s="18"/>
      <c r="B204" s="19"/>
      <c r="C204" s="20"/>
      <c r="D204" s="21"/>
      <c r="E204" s="21"/>
      <c r="F204" s="22"/>
    </row>
    <row r="205" spans="1:6" s="27" customFormat="1">
      <c r="A205" s="23">
        <v>6</v>
      </c>
      <c r="B205" s="24" t="s">
        <v>328</v>
      </c>
      <c r="C205" s="25">
        <v>67704500</v>
      </c>
      <c r="D205" s="25">
        <v>21000000</v>
      </c>
      <c r="E205" s="25">
        <v>31204500</v>
      </c>
      <c r="F205" s="26">
        <v>15500000</v>
      </c>
    </row>
    <row r="206" spans="1:6" ht="13.5" customHeight="1">
      <c r="A206" s="18"/>
      <c r="B206" s="19"/>
      <c r="C206" s="20"/>
      <c r="D206" s="21"/>
      <c r="E206" s="21"/>
      <c r="F206" s="22"/>
    </row>
    <row r="207" spans="1:6" s="27" customFormat="1" ht="24" hidden="1" customHeight="1">
      <c r="A207" s="23" t="s">
        <v>329</v>
      </c>
      <c r="B207" s="24" t="s">
        <v>330</v>
      </c>
      <c r="C207" s="30">
        <v>0</v>
      </c>
      <c r="D207" s="30">
        <v>0</v>
      </c>
      <c r="E207" s="30">
        <v>0</v>
      </c>
      <c r="F207" s="35">
        <v>0</v>
      </c>
    </row>
    <row r="208" spans="1:6" ht="12.75" hidden="1" customHeight="1">
      <c r="A208" s="31" t="s">
        <v>331</v>
      </c>
      <c r="B208" s="32" t="s">
        <v>332</v>
      </c>
      <c r="C208" s="30">
        <v>0</v>
      </c>
      <c r="D208" s="21">
        <v>0</v>
      </c>
      <c r="E208" s="21">
        <v>0</v>
      </c>
      <c r="F208" s="22">
        <v>0</v>
      </c>
    </row>
    <row r="209" spans="1:6" ht="12.75" hidden="1" customHeight="1">
      <c r="A209" s="18" t="s">
        <v>333</v>
      </c>
      <c r="B209" s="19" t="s">
        <v>334</v>
      </c>
      <c r="C209" s="30">
        <v>0</v>
      </c>
      <c r="D209" s="21">
        <v>0</v>
      </c>
      <c r="E209" s="21">
        <v>0</v>
      </c>
      <c r="F209" s="22">
        <v>0</v>
      </c>
    </row>
    <row r="210" spans="1:6" ht="12.75" hidden="1" customHeight="1">
      <c r="A210" s="18" t="s">
        <v>335</v>
      </c>
      <c r="B210" s="19" t="s">
        <v>336</v>
      </c>
      <c r="C210" s="30">
        <v>0</v>
      </c>
      <c r="D210" s="21">
        <v>0</v>
      </c>
      <c r="E210" s="21">
        <v>0</v>
      </c>
      <c r="F210" s="22">
        <v>0</v>
      </c>
    </row>
    <row r="211" spans="1:6" ht="12.75" hidden="1" customHeight="1">
      <c r="A211" s="31" t="s">
        <v>337</v>
      </c>
      <c r="B211" s="32" t="s">
        <v>338</v>
      </c>
      <c r="C211" s="30">
        <v>0</v>
      </c>
      <c r="D211" s="21">
        <v>0</v>
      </c>
      <c r="E211" s="21">
        <v>0</v>
      </c>
      <c r="F211" s="22">
        <v>0</v>
      </c>
    </row>
    <row r="212" spans="1:6" ht="12.75" hidden="1" customHeight="1">
      <c r="A212" s="31" t="s">
        <v>339</v>
      </c>
      <c r="B212" s="32" t="s">
        <v>340</v>
      </c>
      <c r="C212" s="30">
        <v>0</v>
      </c>
      <c r="D212" s="21">
        <v>0</v>
      </c>
      <c r="E212" s="21">
        <v>0</v>
      </c>
      <c r="F212" s="22">
        <v>0</v>
      </c>
    </row>
    <row r="213" spans="1:6" ht="12.75" hidden="1" customHeight="1">
      <c r="A213" s="31" t="s">
        <v>341</v>
      </c>
      <c r="B213" s="32" t="s">
        <v>342</v>
      </c>
      <c r="C213" s="30">
        <v>0</v>
      </c>
      <c r="D213" s="21">
        <v>0</v>
      </c>
      <c r="E213" s="21">
        <v>0</v>
      </c>
      <c r="F213" s="22">
        <v>0</v>
      </c>
    </row>
    <row r="214" spans="1:6" ht="12.75" hidden="1" customHeight="1">
      <c r="A214" s="31" t="s">
        <v>343</v>
      </c>
      <c r="B214" s="32" t="s">
        <v>344</v>
      </c>
      <c r="C214" s="30">
        <v>0</v>
      </c>
      <c r="D214" s="21">
        <v>0</v>
      </c>
      <c r="E214" s="21">
        <v>0</v>
      </c>
      <c r="F214" s="22">
        <v>0</v>
      </c>
    </row>
    <row r="215" spans="1:6" ht="12.75" hidden="1" customHeight="1">
      <c r="A215" s="31" t="s">
        <v>345</v>
      </c>
      <c r="B215" s="32" t="s">
        <v>346</v>
      </c>
      <c r="C215" s="30">
        <v>0</v>
      </c>
      <c r="D215" s="21">
        <v>0</v>
      </c>
      <c r="E215" s="21">
        <v>0</v>
      </c>
      <c r="F215" s="22">
        <v>0</v>
      </c>
    </row>
    <row r="216" spans="1:6" ht="12.75" hidden="1" customHeight="1">
      <c r="A216" s="31" t="s">
        <v>347</v>
      </c>
      <c r="B216" s="32" t="s">
        <v>348</v>
      </c>
      <c r="C216" s="30">
        <v>0</v>
      </c>
      <c r="D216" s="21">
        <v>0</v>
      </c>
      <c r="E216" s="21">
        <v>0</v>
      </c>
      <c r="F216" s="22">
        <v>0</v>
      </c>
    </row>
    <row r="217" spans="1:6" ht="12.75" hidden="1" customHeight="1">
      <c r="A217" s="18"/>
      <c r="B217" s="19"/>
      <c r="C217" s="20"/>
      <c r="D217" s="21"/>
      <c r="E217" s="21"/>
      <c r="F217" s="22"/>
    </row>
    <row r="218" spans="1:6" ht="12.75" customHeight="1">
      <c r="A218" s="23">
        <v>6.02</v>
      </c>
      <c r="B218" s="24" t="s">
        <v>349</v>
      </c>
      <c r="C218" s="25">
        <v>350000</v>
      </c>
      <c r="D218" s="25">
        <v>0</v>
      </c>
      <c r="E218" s="25">
        <v>350000</v>
      </c>
      <c r="F218" s="26">
        <v>0</v>
      </c>
    </row>
    <row r="219" spans="1:6" ht="12.75" hidden="1" customHeight="1">
      <c r="A219" s="31" t="s">
        <v>350</v>
      </c>
      <c r="B219" s="32" t="s">
        <v>351</v>
      </c>
      <c r="C219" s="30">
        <v>0</v>
      </c>
      <c r="D219" s="21">
        <v>0</v>
      </c>
      <c r="E219" s="21">
        <v>0</v>
      </c>
      <c r="F219" s="22">
        <v>0</v>
      </c>
    </row>
    <row r="220" spans="1:6" ht="12.75" hidden="1" customHeight="1">
      <c r="A220" s="31" t="s">
        <v>352</v>
      </c>
      <c r="B220" s="32" t="s">
        <v>353</v>
      </c>
      <c r="C220" s="30">
        <v>0</v>
      </c>
      <c r="D220" s="21">
        <v>0</v>
      </c>
      <c r="E220" s="21">
        <v>0</v>
      </c>
      <c r="F220" s="22">
        <v>0</v>
      </c>
    </row>
    <row r="221" spans="1:6" ht="12.75" hidden="1" customHeight="1">
      <c r="A221" s="31" t="s">
        <v>354</v>
      </c>
      <c r="B221" s="32" t="s">
        <v>355</v>
      </c>
      <c r="C221" s="30">
        <v>0</v>
      </c>
      <c r="D221" s="21">
        <v>0</v>
      </c>
      <c r="E221" s="21">
        <v>0</v>
      </c>
      <c r="F221" s="22">
        <v>0</v>
      </c>
    </row>
    <row r="222" spans="1:6" ht="12.75" customHeight="1">
      <c r="A222" s="31" t="s">
        <v>356</v>
      </c>
      <c r="B222" s="32" t="s">
        <v>357</v>
      </c>
      <c r="C222" s="30">
        <v>350000</v>
      </c>
      <c r="D222" s="21">
        <v>0</v>
      </c>
      <c r="E222" s="21">
        <v>350000</v>
      </c>
      <c r="F222" s="22">
        <v>0</v>
      </c>
    </row>
    <row r="223" spans="1:6" ht="12.75" customHeight="1">
      <c r="A223" s="31"/>
      <c r="B223" s="32"/>
      <c r="C223" s="20"/>
      <c r="D223" s="21"/>
      <c r="E223" s="21"/>
      <c r="F223" s="22"/>
    </row>
    <row r="224" spans="1:6" ht="12.75" customHeight="1">
      <c r="A224" s="23">
        <v>6.03</v>
      </c>
      <c r="B224" s="24" t="s">
        <v>358</v>
      </c>
      <c r="C224" s="25">
        <v>60000000</v>
      </c>
      <c r="D224" s="25">
        <v>21000000</v>
      </c>
      <c r="E224" s="25">
        <v>24000000</v>
      </c>
      <c r="F224" s="26">
        <v>15000000</v>
      </c>
    </row>
    <row r="225" spans="1:6" ht="12.75" customHeight="1">
      <c r="A225" s="31" t="s">
        <v>359</v>
      </c>
      <c r="B225" s="32" t="s">
        <v>360</v>
      </c>
      <c r="C225" s="30">
        <v>60000000</v>
      </c>
      <c r="D225" s="21">
        <v>21000000</v>
      </c>
      <c r="E225" s="21">
        <v>24000000</v>
      </c>
      <c r="F225" s="22">
        <v>15000000</v>
      </c>
    </row>
    <row r="226" spans="1:6" ht="12.75" hidden="1" customHeight="1">
      <c r="A226" s="31" t="s">
        <v>361</v>
      </c>
      <c r="B226" s="32" t="s">
        <v>362</v>
      </c>
      <c r="C226" s="30">
        <v>0</v>
      </c>
      <c r="D226" s="21">
        <v>0</v>
      </c>
      <c r="E226" s="21">
        <v>0</v>
      </c>
      <c r="F226" s="22">
        <v>0</v>
      </c>
    </row>
    <row r="227" spans="1:6" ht="12.75" hidden="1" customHeight="1">
      <c r="A227" s="31" t="s">
        <v>363</v>
      </c>
      <c r="B227" s="32" t="s">
        <v>364</v>
      </c>
      <c r="C227" s="30">
        <v>0</v>
      </c>
      <c r="D227" s="21">
        <v>0</v>
      </c>
      <c r="E227" s="21">
        <v>0</v>
      </c>
      <c r="F227" s="22">
        <v>0</v>
      </c>
    </row>
    <row r="228" spans="1:6" ht="12.75" hidden="1" customHeight="1">
      <c r="A228" s="31" t="s">
        <v>365</v>
      </c>
      <c r="B228" s="32" t="s">
        <v>366</v>
      </c>
      <c r="C228" s="30">
        <v>0</v>
      </c>
      <c r="D228" s="21">
        <v>0</v>
      </c>
      <c r="E228" s="21">
        <v>0</v>
      </c>
      <c r="F228" s="22">
        <v>0</v>
      </c>
    </row>
    <row r="229" spans="1:6" ht="12.75" hidden="1" customHeight="1">
      <c r="A229" s="18" t="s">
        <v>367</v>
      </c>
      <c r="B229" s="19" t="s">
        <v>368</v>
      </c>
      <c r="C229" s="30">
        <v>0</v>
      </c>
      <c r="D229" s="21">
        <v>0</v>
      </c>
      <c r="E229" s="21">
        <v>0</v>
      </c>
      <c r="F229" s="22">
        <v>0</v>
      </c>
    </row>
    <row r="230" spans="1:6" ht="12.75" hidden="1" customHeight="1">
      <c r="A230" s="31" t="s">
        <v>369</v>
      </c>
      <c r="B230" s="32" t="s">
        <v>370</v>
      </c>
      <c r="C230" s="30">
        <v>0</v>
      </c>
      <c r="D230" s="21">
        <v>0</v>
      </c>
      <c r="E230" s="21">
        <v>0</v>
      </c>
      <c r="F230" s="22">
        <v>0</v>
      </c>
    </row>
    <row r="231" spans="1:6" ht="12.75" hidden="1" customHeight="1">
      <c r="A231" s="31"/>
      <c r="B231" s="32"/>
      <c r="C231" s="20"/>
      <c r="D231" s="21"/>
      <c r="E231" s="21"/>
      <c r="F231" s="22"/>
    </row>
    <row r="232" spans="1:6" ht="12.75" hidden="1" customHeight="1">
      <c r="A232" s="23">
        <v>6.04</v>
      </c>
      <c r="B232" s="24" t="s">
        <v>371</v>
      </c>
      <c r="C232" s="30">
        <v>0</v>
      </c>
      <c r="D232" s="30">
        <v>0</v>
      </c>
      <c r="E232" s="30">
        <v>0</v>
      </c>
      <c r="F232" s="35">
        <v>0</v>
      </c>
    </row>
    <row r="233" spans="1:6" ht="12.75" hidden="1" customHeight="1">
      <c r="A233" s="31" t="s">
        <v>372</v>
      </c>
      <c r="B233" s="32" t="s">
        <v>373</v>
      </c>
      <c r="C233" s="30">
        <v>0</v>
      </c>
      <c r="D233" s="21">
        <v>0</v>
      </c>
      <c r="E233" s="21">
        <v>0</v>
      </c>
      <c r="F233" s="22">
        <v>0</v>
      </c>
    </row>
    <row r="234" spans="1:6" ht="12.75" hidden="1" customHeight="1">
      <c r="A234" s="31" t="s">
        <v>374</v>
      </c>
      <c r="B234" s="32" t="s">
        <v>375</v>
      </c>
      <c r="C234" s="30">
        <v>0</v>
      </c>
      <c r="D234" s="21">
        <v>0</v>
      </c>
      <c r="E234" s="21">
        <v>0</v>
      </c>
      <c r="F234" s="22">
        <v>0</v>
      </c>
    </row>
    <row r="235" spans="1:6" ht="12.75" hidden="1" customHeight="1">
      <c r="A235" s="31" t="s">
        <v>376</v>
      </c>
      <c r="B235" s="32" t="s">
        <v>377</v>
      </c>
      <c r="C235" s="30">
        <v>0</v>
      </c>
      <c r="D235" s="21">
        <v>0</v>
      </c>
      <c r="E235" s="21">
        <v>0</v>
      </c>
      <c r="F235" s="22">
        <v>0</v>
      </c>
    </row>
    <row r="236" spans="1:6" ht="12.75" hidden="1" customHeight="1">
      <c r="A236" s="18" t="s">
        <v>378</v>
      </c>
      <c r="B236" s="19" t="s">
        <v>379</v>
      </c>
      <c r="C236" s="30">
        <v>0</v>
      </c>
      <c r="D236" s="21">
        <v>0</v>
      </c>
      <c r="E236" s="21">
        <v>0</v>
      </c>
      <c r="F236" s="22">
        <v>0</v>
      </c>
    </row>
    <row r="237" spans="1:6" ht="12.75" hidden="1" customHeight="1">
      <c r="A237" s="31"/>
      <c r="B237" s="32"/>
      <c r="C237" s="20"/>
      <c r="D237" s="21"/>
      <c r="E237" s="21"/>
      <c r="F237" s="22"/>
    </row>
    <row r="238" spans="1:6" ht="12.75" hidden="1" customHeight="1">
      <c r="A238" s="23">
        <v>6.05</v>
      </c>
      <c r="B238" s="24" t="s">
        <v>380</v>
      </c>
      <c r="C238" s="30">
        <v>0</v>
      </c>
      <c r="D238" s="30">
        <v>0</v>
      </c>
      <c r="E238" s="30">
        <v>0</v>
      </c>
      <c r="F238" s="35">
        <v>0</v>
      </c>
    </row>
    <row r="239" spans="1:6" ht="12.75" hidden="1" customHeight="1">
      <c r="A239" s="31" t="s">
        <v>381</v>
      </c>
      <c r="B239" s="32" t="s">
        <v>382</v>
      </c>
      <c r="C239" s="30">
        <v>0</v>
      </c>
      <c r="D239" s="21">
        <v>0</v>
      </c>
      <c r="E239" s="21">
        <v>0</v>
      </c>
      <c r="F239" s="22">
        <v>0</v>
      </c>
    </row>
    <row r="240" spans="1:6" ht="12.75" customHeight="1">
      <c r="A240" s="31"/>
      <c r="B240" s="32"/>
      <c r="C240" s="20"/>
      <c r="D240" s="21"/>
      <c r="E240" s="21"/>
      <c r="F240" s="22"/>
    </row>
    <row r="241" spans="1:6" ht="12.75" customHeight="1">
      <c r="A241" s="23">
        <v>6.06</v>
      </c>
      <c r="B241" s="24" t="s">
        <v>383</v>
      </c>
      <c r="C241" s="25">
        <v>500000</v>
      </c>
      <c r="D241" s="25">
        <v>0</v>
      </c>
      <c r="E241" s="25">
        <v>0</v>
      </c>
      <c r="F241" s="26">
        <v>500000</v>
      </c>
    </row>
    <row r="242" spans="1:6" ht="12.75" hidden="1" customHeight="1">
      <c r="A242" s="31" t="s">
        <v>384</v>
      </c>
      <c r="B242" s="32" t="s">
        <v>385</v>
      </c>
      <c r="C242" s="30">
        <v>0</v>
      </c>
      <c r="D242" s="21">
        <v>0</v>
      </c>
      <c r="E242" s="21">
        <v>0</v>
      </c>
      <c r="F242" s="22">
        <v>0</v>
      </c>
    </row>
    <row r="243" spans="1:6" ht="12.75" customHeight="1">
      <c r="A243" s="31" t="s">
        <v>386</v>
      </c>
      <c r="B243" s="32" t="s">
        <v>387</v>
      </c>
      <c r="C243" s="30">
        <v>500000</v>
      </c>
      <c r="D243" s="21">
        <v>0</v>
      </c>
      <c r="E243" s="21">
        <v>0</v>
      </c>
      <c r="F243" s="22">
        <v>500000</v>
      </c>
    </row>
    <row r="244" spans="1:6">
      <c r="A244" s="18"/>
      <c r="B244" s="19"/>
      <c r="C244" s="20"/>
      <c r="D244" s="21"/>
      <c r="E244" s="21"/>
      <c r="F244" s="22"/>
    </row>
    <row r="245" spans="1:6" s="27" customFormat="1" ht="26.25" customHeight="1">
      <c r="A245" s="23" t="s">
        <v>388</v>
      </c>
      <c r="B245" s="24" t="s">
        <v>389</v>
      </c>
      <c r="C245" s="25">
        <v>6854500</v>
      </c>
      <c r="D245" s="25">
        <v>0</v>
      </c>
      <c r="E245" s="25">
        <v>6854500</v>
      </c>
      <c r="F245" s="26">
        <v>0</v>
      </c>
    </row>
    <row r="246" spans="1:6" ht="27" customHeight="1">
      <c r="A246" s="18" t="s">
        <v>390</v>
      </c>
      <c r="B246" s="19" t="s">
        <v>391</v>
      </c>
      <c r="C246" s="30">
        <v>6854500</v>
      </c>
      <c r="D246" s="21">
        <v>0</v>
      </c>
      <c r="E246" s="21">
        <v>6854500</v>
      </c>
      <c r="F246" s="22">
        <v>0</v>
      </c>
    </row>
    <row r="247" spans="1:6" ht="17.25" hidden="1" customHeight="1">
      <c r="A247" s="31" t="s">
        <v>392</v>
      </c>
      <c r="B247" s="32" t="s">
        <v>393</v>
      </c>
      <c r="C247" s="30">
        <v>0</v>
      </c>
      <c r="D247" s="21">
        <v>0</v>
      </c>
      <c r="E247" s="21">
        <v>0</v>
      </c>
      <c r="F247" s="22">
        <v>0</v>
      </c>
    </row>
    <row r="248" spans="1:6" ht="12.75" hidden="1" customHeight="1">
      <c r="A248" s="18"/>
      <c r="B248" s="19"/>
      <c r="C248" s="20"/>
      <c r="D248" s="21"/>
      <c r="E248" s="21"/>
      <c r="F248" s="22"/>
    </row>
    <row r="249" spans="1:6" s="27" customFormat="1" ht="12.75" hidden="1" customHeight="1">
      <c r="A249" s="23">
        <v>9</v>
      </c>
      <c r="B249" s="24" t="s">
        <v>394</v>
      </c>
      <c r="C249" s="30">
        <v>0</v>
      </c>
      <c r="D249" s="30">
        <v>0</v>
      </c>
      <c r="E249" s="30">
        <v>0</v>
      </c>
      <c r="F249" s="35">
        <v>0</v>
      </c>
    </row>
    <row r="250" spans="1:6" ht="12.75" hidden="1" customHeight="1">
      <c r="A250" s="18"/>
      <c r="B250" s="19"/>
      <c r="C250" s="20"/>
      <c r="D250" s="21"/>
      <c r="E250" s="21"/>
      <c r="F250" s="22"/>
    </row>
    <row r="251" spans="1:6" ht="12.75" hidden="1" customHeight="1">
      <c r="A251" s="23">
        <v>9.01</v>
      </c>
      <c r="B251" s="24" t="s">
        <v>395</v>
      </c>
      <c r="C251" s="30">
        <v>0</v>
      </c>
      <c r="D251" s="30">
        <v>0</v>
      </c>
      <c r="E251" s="30">
        <v>0</v>
      </c>
      <c r="F251" s="35">
        <v>0</v>
      </c>
    </row>
    <row r="252" spans="1:6" ht="12.75" hidden="1" customHeight="1">
      <c r="A252" s="31" t="s">
        <v>396</v>
      </c>
      <c r="B252" s="32" t="s">
        <v>397</v>
      </c>
      <c r="C252" s="30">
        <v>0</v>
      </c>
      <c r="D252" s="21">
        <v>0</v>
      </c>
      <c r="E252" s="21">
        <v>0</v>
      </c>
      <c r="F252" s="22">
        <v>0</v>
      </c>
    </row>
    <row r="253" spans="1:6" ht="12.75" hidden="1" customHeight="1">
      <c r="A253" s="31"/>
      <c r="B253" s="32"/>
      <c r="C253" s="20"/>
      <c r="D253" s="21"/>
      <c r="E253" s="21"/>
      <c r="F253" s="22"/>
    </row>
    <row r="254" spans="1:6" s="27" customFormat="1" ht="12.75" hidden="1" customHeight="1">
      <c r="A254" s="23" t="s">
        <v>398</v>
      </c>
      <c r="B254" s="24" t="s">
        <v>399</v>
      </c>
      <c r="C254" s="30">
        <v>0</v>
      </c>
      <c r="D254" s="30">
        <v>0</v>
      </c>
      <c r="E254" s="30">
        <v>0</v>
      </c>
      <c r="F254" s="35">
        <v>0</v>
      </c>
    </row>
    <row r="255" spans="1:6" ht="12.75" hidden="1" customHeight="1">
      <c r="A255" s="18" t="s">
        <v>400</v>
      </c>
      <c r="B255" s="19" t="s">
        <v>401</v>
      </c>
      <c r="C255" s="30">
        <v>0</v>
      </c>
      <c r="D255" s="21">
        <v>0</v>
      </c>
      <c r="E255" s="21">
        <v>0</v>
      </c>
      <c r="F255" s="22">
        <v>0</v>
      </c>
    </row>
    <row r="256" spans="1:6" ht="25.5" hidden="1" customHeight="1">
      <c r="A256" s="18" t="s">
        <v>402</v>
      </c>
      <c r="B256" s="19" t="s">
        <v>403</v>
      </c>
      <c r="C256" s="30">
        <v>0</v>
      </c>
      <c r="D256" s="21">
        <v>0</v>
      </c>
      <c r="E256" s="21">
        <v>0</v>
      </c>
      <c r="F256" s="22">
        <v>0</v>
      </c>
    </row>
    <row r="257" spans="1:6" ht="13.5" thickBot="1">
      <c r="A257" s="37"/>
      <c r="B257" s="38"/>
      <c r="C257" s="39"/>
      <c r="D257" s="39"/>
      <c r="E257" s="39"/>
      <c r="F257" s="40"/>
    </row>
  </sheetData>
  <mergeCells count="8">
    <mergeCell ref="C7:C8"/>
    <mergeCell ref="A1:F1"/>
    <mergeCell ref="A2:F2"/>
    <mergeCell ref="A3:F3"/>
    <mergeCell ref="A4:F4"/>
    <mergeCell ref="A6:A8"/>
    <mergeCell ref="B6:B8"/>
    <mergeCell ref="C6:F6"/>
  </mergeCells>
  <printOptions horizontalCentered="1"/>
  <pageMargins left="0.39370078740157483" right="0.39370078740157483" top="0.59055118110236227" bottom="0" header="0.19685039370078741" footer="0"/>
  <pageSetup scale="85" fitToHeight="4" orientation="landscape" r:id="rId1"/>
  <headerFooter alignWithMargins="0">
    <oddHeader>&amp;L&amp;G</oddHeader>
  </headerFooter>
  <rowBreaks count="3" manualBreakCount="3">
    <brk id="48" max="5" man="1"/>
    <brk id="102" max="5" man="1"/>
    <brk id="151" max="5"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F257"/>
  <sheetViews>
    <sheetView zoomScaleNormal="100" workbookViewId="0">
      <selection sqref="A1:F1"/>
    </sheetView>
  </sheetViews>
  <sheetFormatPr baseColWidth="10" defaultRowHeight="12.75"/>
  <cols>
    <col min="1" max="1" width="8.140625" style="1" customWidth="1"/>
    <col min="2" max="2" width="47.140625" style="67" customWidth="1"/>
    <col min="3" max="3" width="23.42578125" style="58" customWidth="1"/>
    <col min="4" max="4" width="19.7109375" style="58" customWidth="1"/>
    <col min="5" max="5" width="19.85546875" style="58" customWidth="1"/>
    <col min="6" max="6" width="19.7109375" style="58" customWidth="1"/>
    <col min="7" max="245" width="11.42578125" style="56"/>
    <col min="246" max="246" width="8.140625" style="56" customWidth="1"/>
    <col min="247" max="247" width="47.140625" style="56" customWidth="1"/>
    <col min="248" max="248" width="23.42578125" style="56" customWidth="1"/>
    <col min="249" max="249" width="19.7109375" style="56" customWidth="1"/>
    <col min="250" max="250" width="19.85546875" style="56" customWidth="1"/>
    <col min="251" max="251" width="19.7109375" style="56" customWidth="1"/>
    <col min="252" max="252" width="13.7109375" style="56" bestFit="1" customWidth="1"/>
    <col min="253" max="259" width="0" style="56" hidden="1" customWidth="1"/>
    <col min="260" max="501" width="11.42578125" style="56"/>
    <col min="502" max="502" width="8.140625" style="56" customWidth="1"/>
    <col min="503" max="503" width="47.140625" style="56" customWidth="1"/>
    <col min="504" max="504" width="23.42578125" style="56" customWidth="1"/>
    <col min="505" max="505" width="19.7109375" style="56" customWidth="1"/>
    <col min="506" max="506" width="19.85546875" style="56" customWidth="1"/>
    <col min="507" max="507" width="19.7109375" style="56" customWidth="1"/>
    <col min="508" max="508" width="13.7109375" style="56" bestFit="1" customWidth="1"/>
    <col min="509" max="515" width="0" style="56" hidden="1" customWidth="1"/>
    <col min="516" max="757" width="11.42578125" style="56"/>
    <col min="758" max="758" width="8.140625" style="56" customWidth="1"/>
    <col min="759" max="759" width="47.140625" style="56" customWidth="1"/>
    <col min="760" max="760" width="23.42578125" style="56" customWidth="1"/>
    <col min="761" max="761" width="19.7109375" style="56" customWidth="1"/>
    <col min="762" max="762" width="19.85546875" style="56" customWidth="1"/>
    <col min="763" max="763" width="19.7109375" style="56" customWidth="1"/>
    <col min="764" max="764" width="13.7109375" style="56" bestFit="1" customWidth="1"/>
    <col min="765" max="771" width="0" style="56" hidden="1" customWidth="1"/>
    <col min="772" max="1013" width="11.42578125" style="56"/>
    <col min="1014" max="1014" width="8.140625" style="56" customWidth="1"/>
    <col min="1015" max="1015" width="47.140625" style="56" customWidth="1"/>
    <col min="1016" max="1016" width="23.42578125" style="56" customWidth="1"/>
    <col min="1017" max="1017" width="19.7109375" style="56" customWidth="1"/>
    <col min="1018" max="1018" width="19.85546875" style="56" customWidth="1"/>
    <col min="1019" max="1019" width="19.7109375" style="56" customWidth="1"/>
    <col min="1020" max="1020" width="13.7109375" style="56" bestFit="1" customWidth="1"/>
    <col min="1021" max="1027" width="0" style="56" hidden="1" customWidth="1"/>
    <col min="1028" max="1269" width="11.42578125" style="56"/>
    <col min="1270" max="1270" width="8.140625" style="56" customWidth="1"/>
    <col min="1271" max="1271" width="47.140625" style="56" customWidth="1"/>
    <col min="1272" max="1272" width="23.42578125" style="56" customWidth="1"/>
    <col min="1273" max="1273" width="19.7109375" style="56" customWidth="1"/>
    <col min="1274" max="1274" width="19.85546875" style="56" customWidth="1"/>
    <col min="1275" max="1275" width="19.7109375" style="56" customWidth="1"/>
    <col min="1276" max="1276" width="13.7109375" style="56" bestFit="1" customWidth="1"/>
    <col min="1277" max="1283" width="0" style="56" hidden="1" customWidth="1"/>
    <col min="1284" max="1525" width="11.42578125" style="56"/>
    <col min="1526" max="1526" width="8.140625" style="56" customWidth="1"/>
    <col min="1527" max="1527" width="47.140625" style="56" customWidth="1"/>
    <col min="1528" max="1528" width="23.42578125" style="56" customWidth="1"/>
    <col min="1529" max="1529" width="19.7109375" style="56" customWidth="1"/>
    <col min="1530" max="1530" width="19.85546875" style="56" customWidth="1"/>
    <col min="1531" max="1531" width="19.7109375" style="56" customWidth="1"/>
    <col min="1532" max="1532" width="13.7109375" style="56" bestFit="1" customWidth="1"/>
    <col min="1533" max="1539" width="0" style="56" hidden="1" customWidth="1"/>
    <col min="1540" max="1781" width="11.42578125" style="56"/>
    <col min="1782" max="1782" width="8.140625" style="56" customWidth="1"/>
    <col min="1783" max="1783" width="47.140625" style="56" customWidth="1"/>
    <col min="1784" max="1784" width="23.42578125" style="56" customWidth="1"/>
    <col min="1785" max="1785" width="19.7109375" style="56" customWidth="1"/>
    <col min="1786" max="1786" width="19.85546875" style="56" customWidth="1"/>
    <col min="1787" max="1787" width="19.7109375" style="56" customWidth="1"/>
    <col min="1788" max="1788" width="13.7109375" style="56" bestFit="1" customWidth="1"/>
    <col min="1789" max="1795" width="0" style="56" hidden="1" customWidth="1"/>
    <col min="1796" max="2037" width="11.42578125" style="56"/>
    <col min="2038" max="2038" width="8.140625" style="56" customWidth="1"/>
    <col min="2039" max="2039" width="47.140625" style="56" customWidth="1"/>
    <col min="2040" max="2040" width="23.42578125" style="56" customWidth="1"/>
    <col min="2041" max="2041" width="19.7109375" style="56" customWidth="1"/>
    <col min="2042" max="2042" width="19.85546875" style="56" customWidth="1"/>
    <col min="2043" max="2043" width="19.7109375" style="56" customWidth="1"/>
    <col min="2044" max="2044" width="13.7109375" style="56" bestFit="1" customWidth="1"/>
    <col min="2045" max="2051" width="0" style="56" hidden="1" customWidth="1"/>
    <col min="2052" max="2293" width="11.42578125" style="56"/>
    <col min="2294" max="2294" width="8.140625" style="56" customWidth="1"/>
    <col min="2295" max="2295" width="47.140625" style="56" customWidth="1"/>
    <col min="2296" max="2296" width="23.42578125" style="56" customWidth="1"/>
    <col min="2297" max="2297" width="19.7109375" style="56" customWidth="1"/>
    <col min="2298" max="2298" width="19.85546875" style="56" customWidth="1"/>
    <col min="2299" max="2299" width="19.7109375" style="56" customWidth="1"/>
    <col min="2300" max="2300" width="13.7109375" style="56" bestFit="1" customWidth="1"/>
    <col min="2301" max="2307" width="0" style="56" hidden="1" customWidth="1"/>
    <col min="2308" max="2549" width="11.42578125" style="56"/>
    <col min="2550" max="2550" width="8.140625" style="56" customWidth="1"/>
    <col min="2551" max="2551" width="47.140625" style="56" customWidth="1"/>
    <col min="2552" max="2552" width="23.42578125" style="56" customWidth="1"/>
    <col min="2553" max="2553" width="19.7109375" style="56" customWidth="1"/>
    <col min="2554" max="2554" width="19.85546875" style="56" customWidth="1"/>
    <col min="2555" max="2555" width="19.7109375" style="56" customWidth="1"/>
    <col min="2556" max="2556" width="13.7109375" style="56" bestFit="1" customWidth="1"/>
    <col min="2557" max="2563" width="0" style="56" hidden="1" customWidth="1"/>
    <col min="2564" max="2805" width="11.42578125" style="56"/>
    <col min="2806" max="2806" width="8.140625" style="56" customWidth="1"/>
    <col min="2807" max="2807" width="47.140625" style="56" customWidth="1"/>
    <col min="2808" max="2808" width="23.42578125" style="56" customWidth="1"/>
    <col min="2809" max="2809" width="19.7109375" style="56" customWidth="1"/>
    <col min="2810" max="2810" width="19.85546875" style="56" customWidth="1"/>
    <col min="2811" max="2811" width="19.7109375" style="56" customWidth="1"/>
    <col min="2812" max="2812" width="13.7109375" style="56" bestFit="1" customWidth="1"/>
    <col min="2813" max="2819" width="0" style="56" hidden="1" customWidth="1"/>
    <col min="2820" max="3061" width="11.42578125" style="56"/>
    <col min="3062" max="3062" width="8.140625" style="56" customWidth="1"/>
    <col min="3063" max="3063" width="47.140625" style="56" customWidth="1"/>
    <col min="3064" max="3064" width="23.42578125" style="56" customWidth="1"/>
    <col min="3065" max="3065" width="19.7109375" style="56" customWidth="1"/>
    <col min="3066" max="3066" width="19.85546875" style="56" customWidth="1"/>
    <col min="3067" max="3067" width="19.7109375" style="56" customWidth="1"/>
    <col min="3068" max="3068" width="13.7109375" style="56" bestFit="1" customWidth="1"/>
    <col min="3069" max="3075" width="0" style="56" hidden="1" customWidth="1"/>
    <col min="3076" max="3317" width="11.42578125" style="56"/>
    <col min="3318" max="3318" width="8.140625" style="56" customWidth="1"/>
    <col min="3319" max="3319" width="47.140625" style="56" customWidth="1"/>
    <col min="3320" max="3320" width="23.42578125" style="56" customWidth="1"/>
    <col min="3321" max="3321" width="19.7109375" style="56" customWidth="1"/>
    <col min="3322" max="3322" width="19.85546875" style="56" customWidth="1"/>
    <col min="3323" max="3323" width="19.7109375" style="56" customWidth="1"/>
    <col min="3324" max="3324" width="13.7109375" style="56" bestFit="1" customWidth="1"/>
    <col min="3325" max="3331" width="0" style="56" hidden="1" customWidth="1"/>
    <col min="3332" max="3573" width="11.42578125" style="56"/>
    <col min="3574" max="3574" width="8.140625" style="56" customWidth="1"/>
    <col min="3575" max="3575" width="47.140625" style="56" customWidth="1"/>
    <col min="3576" max="3576" width="23.42578125" style="56" customWidth="1"/>
    <col min="3577" max="3577" width="19.7109375" style="56" customWidth="1"/>
    <col min="3578" max="3578" width="19.85546875" style="56" customWidth="1"/>
    <col min="3579" max="3579" width="19.7109375" style="56" customWidth="1"/>
    <col min="3580" max="3580" width="13.7109375" style="56" bestFit="1" customWidth="1"/>
    <col min="3581" max="3587" width="0" style="56" hidden="1" customWidth="1"/>
    <col min="3588" max="3829" width="11.42578125" style="56"/>
    <col min="3830" max="3830" width="8.140625" style="56" customWidth="1"/>
    <col min="3831" max="3831" width="47.140625" style="56" customWidth="1"/>
    <col min="3832" max="3832" width="23.42578125" style="56" customWidth="1"/>
    <col min="3833" max="3833" width="19.7109375" style="56" customWidth="1"/>
    <col min="3834" max="3834" width="19.85546875" style="56" customWidth="1"/>
    <col min="3835" max="3835" width="19.7109375" style="56" customWidth="1"/>
    <col min="3836" max="3836" width="13.7109375" style="56" bestFit="1" customWidth="1"/>
    <col min="3837" max="3843" width="0" style="56" hidden="1" customWidth="1"/>
    <col min="3844" max="4085" width="11.42578125" style="56"/>
    <col min="4086" max="4086" width="8.140625" style="56" customWidth="1"/>
    <col min="4087" max="4087" width="47.140625" style="56" customWidth="1"/>
    <col min="4088" max="4088" width="23.42578125" style="56" customWidth="1"/>
    <col min="4089" max="4089" width="19.7109375" style="56" customWidth="1"/>
    <col min="4090" max="4090" width="19.85546875" style="56" customWidth="1"/>
    <col min="4091" max="4091" width="19.7109375" style="56" customWidth="1"/>
    <col min="4092" max="4092" width="13.7109375" style="56" bestFit="1" customWidth="1"/>
    <col min="4093" max="4099" width="0" style="56" hidden="1" customWidth="1"/>
    <col min="4100" max="4341" width="11.42578125" style="56"/>
    <col min="4342" max="4342" width="8.140625" style="56" customWidth="1"/>
    <col min="4343" max="4343" width="47.140625" style="56" customWidth="1"/>
    <col min="4344" max="4344" width="23.42578125" style="56" customWidth="1"/>
    <col min="4345" max="4345" width="19.7109375" style="56" customWidth="1"/>
    <col min="4346" max="4346" width="19.85546875" style="56" customWidth="1"/>
    <col min="4347" max="4347" width="19.7109375" style="56" customWidth="1"/>
    <col min="4348" max="4348" width="13.7109375" style="56" bestFit="1" customWidth="1"/>
    <col min="4349" max="4355" width="0" style="56" hidden="1" customWidth="1"/>
    <col min="4356" max="4597" width="11.42578125" style="56"/>
    <col min="4598" max="4598" width="8.140625" style="56" customWidth="1"/>
    <col min="4599" max="4599" width="47.140625" style="56" customWidth="1"/>
    <col min="4600" max="4600" width="23.42578125" style="56" customWidth="1"/>
    <col min="4601" max="4601" width="19.7109375" style="56" customWidth="1"/>
    <col min="4602" max="4602" width="19.85546875" style="56" customWidth="1"/>
    <col min="4603" max="4603" width="19.7109375" style="56" customWidth="1"/>
    <col min="4604" max="4604" width="13.7109375" style="56" bestFit="1" customWidth="1"/>
    <col min="4605" max="4611" width="0" style="56" hidden="1" customWidth="1"/>
    <col min="4612" max="4853" width="11.42578125" style="56"/>
    <col min="4854" max="4854" width="8.140625" style="56" customWidth="1"/>
    <col min="4855" max="4855" width="47.140625" style="56" customWidth="1"/>
    <col min="4856" max="4856" width="23.42578125" style="56" customWidth="1"/>
    <col min="4857" max="4857" width="19.7109375" style="56" customWidth="1"/>
    <col min="4858" max="4858" width="19.85546875" style="56" customWidth="1"/>
    <col min="4859" max="4859" width="19.7109375" style="56" customWidth="1"/>
    <col min="4860" max="4860" width="13.7109375" style="56" bestFit="1" customWidth="1"/>
    <col min="4861" max="4867" width="0" style="56" hidden="1" customWidth="1"/>
    <col min="4868" max="5109" width="11.42578125" style="56"/>
    <col min="5110" max="5110" width="8.140625" style="56" customWidth="1"/>
    <col min="5111" max="5111" width="47.140625" style="56" customWidth="1"/>
    <col min="5112" max="5112" width="23.42578125" style="56" customWidth="1"/>
    <col min="5113" max="5113" width="19.7109375" style="56" customWidth="1"/>
    <col min="5114" max="5114" width="19.85546875" style="56" customWidth="1"/>
    <col min="5115" max="5115" width="19.7109375" style="56" customWidth="1"/>
    <col min="5116" max="5116" width="13.7109375" style="56" bestFit="1" customWidth="1"/>
    <col min="5117" max="5123" width="0" style="56" hidden="1" customWidth="1"/>
    <col min="5124" max="5365" width="11.42578125" style="56"/>
    <col min="5366" max="5366" width="8.140625" style="56" customWidth="1"/>
    <col min="5367" max="5367" width="47.140625" style="56" customWidth="1"/>
    <col min="5368" max="5368" width="23.42578125" style="56" customWidth="1"/>
    <col min="5369" max="5369" width="19.7109375" style="56" customWidth="1"/>
    <col min="5370" max="5370" width="19.85546875" style="56" customWidth="1"/>
    <col min="5371" max="5371" width="19.7109375" style="56" customWidth="1"/>
    <col min="5372" max="5372" width="13.7109375" style="56" bestFit="1" customWidth="1"/>
    <col min="5373" max="5379" width="0" style="56" hidden="1" customWidth="1"/>
    <col min="5380" max="5621" width="11.42578125" style="56"/>
    <col min="5622" max="5622" width="8.140625" style="56" customWidth="1"/>
    <col min="5623" max="5623" width="47.140625" style="56" customWidth="1"/>
    <col min="5624" max="5624" width="23.42578125" style="56" customWidth="1"/>
    <col min="5625" max="5625" width="19.7109375" style="56" customWidth="1"/>
    <col min="5626" max="5626" width="19.85546875" style="56" customWidth="1"/>
    <col min="5627" max="5627" width="19.7109375" style="56" customWidth="1"/>
    <col min="5628" max="5628" width="13.7109375" style="56" bestFit="1" customWidth="1"/>
    <col min="5629" max="5635" width="0" style="56" hidden="1" customWidth="1"/>
    <col min="5636" max="5877" width="11.42578125" style="56"/>
    <col min="5878" max="5878" width="8.140625" style="56" customWidth="1"/>
    <col min="5879" max="5879" width="47.140625" style="56" customWidth="1"/>
    <col min="5880" max="5880" width="23.42578125" style="56" customWidth="1"/>
    <col min="5881" max="5881" width="19.7109375" style="56" customWidth="1"/>
    <col min="5882" max="5882" width="19.85546875" style="56" customWidth="1"/>
    <col min="5883" max="5883" width="19.7109375" style="56" customWidth="1"/>
    <col min="5884" max="5884" width="13.7109375" style="56" bestFit="1" customWidth="1"/>
    <col min="5885" max="5891" width="0" style="56" hidden="1" customWidth="1"/>
    <col min="5892" max="6133" width="11.42578125" style="56"/>
    <col min="6134" max="6134" width="8.140625" style="56" customWidth="1"/>
    <col min="6135" max="6135" width="47.140625" style="56" customWidth="1"/>
    <col min="6136" max="6136" width="23.42578125" style="56" customWidth="1"/>
    <col min="6137" max="6137" width="19.7109375" style="56" customWidth="1"/>
    <col min="6138" max="6138" width="19.85546875" style="56" customWidth="1"/>
    <col min="6139" max="6139" width="19.7109375" style="56" customWidth="1"/>
    <col min="6140" max="6140" width="13.7109375" style="56" bestFit="1" customWidth="1"/>
    <col min="6141" max="6147" width="0" style="56" hidden="1" customWidth="1"/>
    <col min="6148" max="6389" width="11.42578125" style="56"/>
    <col min="6390" max="6390" width="8.140625" style="56" customWidth="1"/>
    <col min="6391" max="6391" width="47.140625" style="56" customWidth="1"/>
    <col min="6392" max="6392" width="23.42578125" style="56" customWidth="1"/>
    <col min="6393" max="6393" width="19.7109375" style="56" customWidth="1"/>
    <col min="6394" max="6394" width="19.85546875" style="56" customWidth="1"/>
    <col min="6395" max="6395" width="19.7109375" style="56" customWidth="1"/>
    <col min="6396" max="6396" width="13.7109375" style="56" bestFit="1" customWidth="1"/>
    <col min="6397" max="6403" width="0" style="56" hidden="1" customWidth="1"/>
    <col min="6404" max="6645" width="11.42578125" style="56"/>
    <col min="6646" max="6646" width="8.140625" style="56" customWidth="1"/>
    <col min="6647" max="6647" width="47.140625" style="56" customWidth="1"/>
    <col min="6648" max="6648" width="23.42578125" style="56" customWidth="1"/>
    <col min="6649" max="6649" width="19.7109375" style="56" customWidth="1"/>
    <col min="6650" max="6650" width="19.85546875" style="56" customWidth="1"/>
    <col min="6651" max="6651" width="19.7109375" style="56" customWidth="1"/>
    <col min="6652" max="6652" width="13.7109375" style="56" bestFit="1" customWidth="1"/>
    <col min="6653" max="6659" width="0" style="56" hidden="1" customWidth="1"/>
    <col min="6660" max="6901" width="11.42578125" style="56"/>
    <col min="6902" max="6902" width="8.140625" style="56" customWidth="1"/>
    <col min="6903" max="6903" width="47.140625" style="56" customWidth="1"/>
    <col min="6904" max="6904" width="23.42578125" style="56" customWidth="1"/>
    <col min="6905" max="6905" width="19.7109375" style="56" customWidth="1"/>
    <col min="6906" max="6906" width="19.85546875" style="56" customWidth="1"/>
    <col min="6907" max="6907" width="19.7109375" style="56" customWidth="1"/>
    <col min="6908" max="6908" width="13.7109375" style="56" bestFit="1" customWidth="1"/>
    <col min="6909" max="6915" width="0" style="56" hidden="1" customWidth="1"/>
    <col min="6916" max="7157" width="11.42578125" style="56"/>
    <col min="7158" max="7158" width="8.140625" style="56" customWidth="1"/>
    <col min="7159" max="7159" width="47.140625" style="56" customWidth="1"/>
    <col min="7160" max="7160" width="23.42578125" style="56" customWidth="1"/>
    <col min="7161" max="7161" width="19.7109375" style="56" customWidth="1"/>
    <col min="7162" max="7162" width="19.85546875" style="56" customWidth="1"/>
    <col min="7163" max="7163" width="19.7109375" style="56" customWidth="1"/>
    <col min="7164" max="7164" width="13.7109375" style="56" bestFit="1" customWidth="1"/>
    <col min="7165" max="7171" width="0" style="56" hidden="1" customWidth="1"/>
    <col min="7172" max="7413" width="11.42578125" style="56"/>
    <col min="7414" max="7414" width="8.140625" style="56" customWidth="1"/>
    <col min="7415" max="7415" width="47.140625" style="56" customWidth="1"/>
    <col min="7416" max="7416" width="23.42578125" style="56" customWidth="1"/>
    <col min="7417" max="7417" width="19.7109375" style="56" customWidth="1"/>
    <col min="7418" max="7418" width="19.85546875" style="56" customWidth="1"/>
    <col min="7419" max="7419" width="19.7109375" style="56" customWidth="1"/>
    <col min="7420" max="7420" width="13.7109375" style="56" bestFit="1" customWidth="1"/>
    <col min="7421" max="7427" width="0" style="56" hidden="1" customWidth="1"/>
    <col min="7428" max="7669" width="11.42578125" style="56"/>
    <col min="7670" max="7670" width="8.140625" style="56" customWidth="1"/>
    <col min="7671" max="7671" width="47.140625" style="56" customWidth="1"/>
    <col min="7672" max="7672" width="23.42578125" style="56" customWidth="1"/>
    <col min="7673" max="7673" width="19.7109375" style="56" customWidth="1"/>
    <col min="7674" max="7674" width="19.85546875" style="56" customWidth="1"/>
    <col min="7675" max="7675" width="19.7109375" style="56" customWidth="1"/>
    <col min="7676" max="7676" width="13.7109375" style="56" bestFit="1" customWidth="1"/>
    <col min="7677" max="7683" width="0" style="56" hidden="1" customWidth="1"/>
    <col min="7684" max="7925" width="11.42578125" style="56"/>
    <col min="7926" max="7926" width="8.140625" style="56" customWidth="1"/>
    <col min="7927" max="7927" width="47.140625" style="56" customWidth="1"/>
    <col min="7928" max="7928" width="23.42578125" style="56" customWidth="1"/>
    <col min="7929" max="7929" width="19.7109375" style="56" customWidth="1"/>
    <col min="7930" max="7930" width="19.85546875" style="56" customWidth="1"/>
    <col min="7931" max="7931" width="19.7109375" style="56" customWidth="1"/>
    <col min="7932" max="7932" width="13.7109375" style="56" bestFit="1" customWidth="1"/>
    <col min="7933" max="7939" width="0" style="56" hidden="1" customWidth="1"/>
    <col min="7940" max="8181" width="11.42578125" style="56"/>
    <col min="8182" max="8182" width="8.140625" style="56" customWidth="1"/>
    <col min="8183" max="8183" width="47.140625" style="56" customWidth="1"/>
    <col min="8184" max="8184" width="23.42578125" style="56" customWidth="1"/>
    <col min="8185" max="8185" width="19.7109375" style="56" customWidth="1"/>
    <col min="8186" max="8186" width="19.85546875" style="56" customWidth="1"/>
    <col min="8187" max="8187" width="19.7109375" style="56" customWidth="1"/>
    <col min="8188" max="8188" width="13.7109375" style="56" bestFit="1" customWidth="1"/>
    <col min="8189" max="8195" width="0" style="56" hidden="1" customWidth="1"/>
    <col min="8196" max="8437" width="11.42578125" style="56"/>
    <col min="8438" max="8438" width="8.140625" style="56" customWidth="1"/>
    <col min="8439" max="8439" width="47.140625" style="56" customWidth="1"/>
    <col min="8440" max="8440" width="23.42578125" style="56" customWidth="1"/>
    <col min="8441" max="8441" width="19.7109375" style="56" customWidth="1"/>
    <col min="8442" max="8442" width="19.85546875" style="56" customWidth="1"/>
    <col min="8443" max="8443" width="19.7109375" style="56" customWidth="1"/>
    <col min="8444" max="8444" width="13.7109375" style="56" bestFit="1" customWidth="1"/>
    <col min="8445" max="8451" width="0" style="56" hidden="1" customWidth="1"/>
    <col min="8452" max="8693" width="11.42578125" style="56"/>
    <col min="8694" max="8694" width="8.140625" style="56" customWidth="1"/>
    <col min="8695" max="8695" width="47.140625" style="56" customWidth="1"/>
    <col min="8696" max="8696" width="23.42578125" style="56" customWidth="1"/>
    <col min="8697" max="8697" width="19.7109375" style="56" customWidth="1"/>
    <col min="8698" max="8698" width="19.85546875" style="56" customWidth="1"/>
    <col min="8699" max="8699" width="19.7109375" style="56" customWidth="1"/>
    <col min="8700" max="8700" width="13.7109375" style="56" bestFit="1" customWidth="1"/>
    <col min="8701" max="8707" width="0" style="56" hidden="1" customWidth="1"/>
    <col min="8708" max="8949" width="11.42578125" style="56"/>
    <col min="8950" max="8950" width="8.140625" style="56" customWidth="1"/>
    <col min="8951" max="8951" width="47.140625" style="56" customWidth="1"/>
    <col min="8952" max="8952" width="23.42578125" style="56" customWidth="1"/>
    <col min="8953" max="8953" width="19.7109375" style="56" customWidth="1"/>
    <col min="8954" max="8954" width="19.85546875" style="56" customWidth="1"/>
    <col min="8955" max="8955" width="19.7109375" style="56" customWidth="1"/>
    <col min="8956" max="8956" width="13.7109375" style="56" bestFit="1" customWidth="1"/>
    <col min="8957" max="8963" width="0" style="56" hidden="1" customWidth="1"/>
    <col min="8964" max="9205" width="11.42578125" style="56"/>
    <col min="9206" max="9206" width="8.140625" style="56" customWidth="1"/>
    <col min="9207" max="9207" width="47.140625" style="56" customWidth="1"/>
    <col min="9208" max="9208" width="23.42578125" style="56" customWidth="1"/>
    <col min="9209" max="9209" width="19.7109375" style="56" customWidth="1"/>
    <col min="9210" max="9210" width="19.85546875" style="56" customWidth="1"/>
    <col min="9211" max="9211" width="19.7109375" style="56" customWidth="1"/>
    <col min="9212" max="9212" width="13.7109375" style="56" bestFit="1" customWidth="1"/>
    <col min="9213" max="9219" width="0" style="56" hidden="1" customWidth="1"/>
    <col min="9220" max="9461" width="11.42578125" style="56"/>
    <col min="9462" max="9462" width="8.140625" style="56" customWidth="1"/>
    <col min="9463" max="9463" width="47.140625" style="56" customWidth="1"/>
    <col min="9464" max="9464" width="23.42578125" style="56" customWidth="1"/>
    <col min="9465" max="9465" width="19.7109375" style="56" customWidth="1"/>
    <col min="9466" max="9466" width="19.85546875" style="56" customWidth="1"/>
    <col min="9467" max="9467" width="19.7109375" style="56" customWidth="1"/>
    <col min="9468" max="9468" width="13.7109375" style="56" bestFit="1" customWidth="1"/>
    <col min="9469" max="9475" width="0" style="56" hidden="1" customWidth="1"/>
    <col min="9476" max="9717" width="11.42578125" style="56"/>
    <col min="9718" max="9718" width="8.140625" style="56" customWidth="1"/>
    <col min="9719" max="9719" width="47.140625" style="56" customWidth="1"/>
    <col min="9720" max="9720" width="23.42578125" style="56" customWidth="1"/>
    <col min="9721" max="9721" width="19.7109375" style="56" customWidth="1"/>
    <col min="9722" max="9722" width="19.85546875" style="56" customWidth="1"/>
    <col min="9723" max="9723" width="19.7109375" style="56" customWidth="1"/>
    <col min="9724" max="9724" width="13.7109375" style="56" bestFit="1" customWidth="1"/>
    <col min="9725" max="9731" width="0" style="56" hidden="1" customWidth="1"/>
    <col min="9732" max="9973" width="11.42578125" style="56"/>
    <col min="9974" max="9974" width="8.140625" style="56" customWidth="1"/>
    <col min="9975" max="9975" width="47.140625" style="56" customWidth="1"/>
    <col min="9976" max="9976" width="23.42578125" style="56" customWidth="1"/>
    <col min="9977" max="9977" width="19.7109375" style="56" customWidth="1"/>
    <col min="9978" max="9978" width="19.85546875" style="56" customWidth="1"/>
    <col min="9979" max="9979" width="19.7109375" style="56" customWidth="1"/>
    <col min="9980" max="9980" width="13.7109375" style="56" bestFit="1" customWidth="1"/>
    <col min="9981" max="9987" width="0" style="56" hidden="1" customWidth="1"/>
    <col min="9988" max="10229" width="11.42578125" style="56"/>
    <col min="10230" max="10230" width="8.140625" style="56" customWidth="1"/>
    <col min="10231" max="10231" width="47.140625" style="56" customWidth="1"/>
    <col min="10232" max="10232" width="23.42578125" style="56" customWidth="1"/>
    <col min="10233" max="10233" width="19.7109375" style="56" customWidth="1"/>
    <col min="10234" max="10234" width="19.85546875" style="56" customWidth="1"/>
    <col min="10235" max="10235" width="19.7109375" style="56" customWidth="1"/>
    <col min="10236" max="10236" width="13.7109375" style="56" bestFit="1" customWidth="1"/>
    <col min="10237" max="10243" width="0" style="56" hidden="1" customWidth="1"/>
    <col min="10244" max="10485" width="11.42578125" style="56"/>
    <col min="10486" max="10486" width="8.140625" style="56" customWidth="1"/>
    <col min="10487" max="10487" width="47.140625" style="56" customWidth="1"/>
    <col min="10488" max="10488" width="23.42578125" style="56" customWidth="1"/>
    <col min="10489" max="10489" width="19.7109375" style="56" customWidth="1"/>
    <col min="10490" max="10490" width="19.85546875" style="56" customWidth="1"/>
    <col min="10491" max="10491" width="19.7109375" style="56" customWidth="1"/>
    <col min="10492" max="10492" width="13.7109375" style="56" bestFit="1" customWidth="1"/>
    <col min="10493" max="10499" width="0" style="56" hidden="1" customWidth="1"/>
    <col min="10500" max="10741" width="11.42578125" style="56"/>
    <col min="10742" max="10742" width="8.140625" style="56" customWidth="1"/>
    <col min="10743" max="10743" width="47.140625" style="56" customWidth="1"/>
    <col min="10744" max="10744" width="23.42578125" style="56" customWidth="1"/>
    <col min="10745" max="10745" width="19.7109375" style="56" customWidth="1"/>
    <col min="10746" max="10746" width="19.85546875" style="56" customWidth="1"/>
    <col min="10747" max="10747" width="19.7109375" style="56" customWidth="1"/>
    <col min="10748" max="10748" width="13.7109375" style="56" bestFit="1" customWidth="1"/>
    <col min="10749" max="10755" width="0" style="56" hidden="1" customWidth="1"/>
    <col min="10756" max="10997" width="11.42578125" style="56"/>
    <col min="10998" max="10998" width="8.140625" style="56" customWidth="1"/>
    <col min="10999" max="10999" width="47.140625" style="56" customWidth="1"/>
    <col min="11000" max="11000" width="23.42578125" style="56" customWidth="1"/>
    <col min="11001" max="11001" width="19.7109375" style="56" customWidth="1"/>
    <col min="11002" max="11002" width="19.85546875" style="56" customWidth="1"/>
    <col min="11003" max="11003" width="19.7109375" style="56" customWidth="1"/>
    <col min="11004" max="11004" width="13.7109375" style="56" bestFit="1" customWidth="1"/>
    <col min="11005" max="11011" width="0" style="56" hidden="1" customWidth="1"/>
    <col min="11012" max="11253" width="11.42578125" style="56"/>
    <col min="11254" max="11254" width="8.140625" style="56" customWidth="1"/>
    <col min="11255" max="11255" width="47.140625" style="56" customWidth="1"/>
    <col min="11256" max="11256" width="23.42578125" style="56" customWidth="1"/>
    <col min="11257" max="11257" width="19.7109375" style="56" customWidth="1"/>
    <col min="11258" max="11258" width="19.85546875" style="56" customWidth="1"/>
    <col min="11259" max="11259" width="19.7109375" style="56" customWidth="1"/>
    <col min="11260" max="11260" width="13.7109375" style="56" bestFit="1" customWidth="1"/>
    <col min="11261" max="11267" width="0" style="56" hidden="1" customWidth="1"/>
    <col min="11268" max="11509" width="11.42578125" style="56"/>
    <col min="11510" max="11510" width="8.140625" style="56" customWidth="1"/>
    <col min="11511" max="11511" width="47.140625" style="56" customWidth="1"/>
    <col min="11512" max="11512" width="23.42578125" style="56" customWidth="1"/>
    <col min="11513" max="11513" width="19.7109375" style="56" customWidth="1"/>
    <col min="11514" max="11514" width="19.85546875" style="56" customWidth="1"/>
    <col min="11515" max="11515" width="19.7109375" style="56" customWidth="1"/>
    <col min="11516" max="11516" width="13.7109375" style="56" bestFit="1" customWidth="1"/>
    <col min="11517" max="11523" width="0" style="56" hidden="1" customWidth="1"/>
    <col min="11524" max="11765" width="11.42578125" style="56"/>
    <col min="11766" max="11766" width="8.140625" style="56" customWidth="1"/>
    <col min="11767" max="11767" width="47.140625" style="56" customWidth="1"/>
    <col min="11768" max="11768" width="23.42578125" style="56" customWidth="1"/>
    <col min="11769" max="11769" width="19.7109375" style="56" customWidth="1"/>
    <col min="11770" max="11770" width="19.85546875" style="56" customWidth="1"/>
    <col min="11771" max="11771" width="19.7109375" style="56" customWidth="1"/>
    <col min="11772" max="11772" width="13.7109375" style="56" bestFit="1" customWidth="1"/>
    <col min="11773" max="11779" width="0" style="56" hidden="1" customWidth="1"/>
    <col min="11780" max="12021" width="11.42578125" style="56"/>
    <col min="12022" max="12022" width="8.140625" style="56" customWidth="1"/>
    <col min="12023" max="12023" width="47.140625" style="56" customWidth="1"/>
    <col min="12024" max="12024" width="23.42578125" style="56" customWidth="1"/>
    <col min="12025" max="12025" width="19.7109375" style="56" customWidth="1"/>
    <col min="12026" max="12026" width="19.85546875" style="56" customWidth="1"/>
    <col min="12027" max="12027" width="19.7109375" style="56" customWidth="1"/>
    <col min="12028" max="12028" width="13.7109375" style="56" bestFit="1" customWidth="1"/>
    <col min="12029" max="12035" width="0" style="56" hidden="1" customWidth="1"/>
    <col min="12036" max="12277" width="11.42578125" style="56"/>
    <col min="12278" max="12278" width="8.140625" style="56" customWidth="1"/>
    <col min="12279" max="12279" width="47.140625" style="56" customWidth="1"/>
    <col min="12280" max="12280" width="23.42578125" style="56" customWidth="1"/>
    <col min="12281" max="12281" width="19.7109375" style="56" customWidth="1"/>
    <col min="12282" max="12282" width="19.85546875" style="56" customWidth="1"/>
    <col min="12283" max="12283" width="19.7109375" style="56" customWidth="1"/>
    <col min="12284" max="12284" width="13.7109375" style="56" bestFit="1" customWidth="1"/>
    <col min="12285" max="12291" width="0" style="56" hidden="1" customWidth="1"/>
    <col min="12292" max="12533" width="11.42578125" style="56"/>
    <col min="12534" max="12534" width="8.140625" style="56" customWidth="1"/>
    <col min="12535" max="12535" width="47.140625" style="56" customWidth="1"/>
    <col min="12536" max="12536" width="23.42578125" style="56" customWidth="1"/>
    <col min="12537" max="12537" width="19.7109375" style="56" customWidth="1"/>
    <col min="12538" max="12538" width="19.85546875" style="56" customWidth="1"/>
    <col min="12539" max="12539" width="19.7109375" style="56" customWidth="1"/>
    <col min="12540" max="12540" width="13.7109375" style="56" bestFit="1" customWidth="1"/>
    <col min="12541" max="12547" width="0" style="56" hidden="1" customWidth="1"/>
    <col min="12548" max="12789" width="11.42578125" style="56"/>
    <col min="12790" max="12790" width="8.140625" style="56" customWidth="1"/>
    <col min="12791" max="12791" width="47.140625" style="56" customWidth="1"/>
    <col min="12792" max="12792" width="23.42578125" style="56" customWidth="1"/>
    <col min="12793" max="12793" width="19.7109375" style="56" customWidth="1"/>
    <col min="12794" max="12794" width="19.85546875" style="56" customWidth="1"/>
    <col min="12795" max="12795" width="19.7109375" style="56" customWidth="1"/>
    <col min="12796" max="12796" width="13.7109375" style="56" bestFit="1" customWidth="1"/>
    <col min="12797" max="12803" width="0" style="56" hidden="1" customWidth="1"/>
    <col min="12804" max="13045" width="11.42578125" style="56"/>
    <col min="13046" max="13046" width="8.140625" style="56" customWidth="1"/>
    <col min="13047" max="13047" width="47.140625" style="56" customWidth="1"/>
    <col min="13048" max="13048" width="23.42578125" style="56" customWidth="1"/>
    <col min="13049" max="13049" width="19.7109375" style="56" customWidth="1"/>
    <col min="13050" max="13050" width="19.85546875" style="56" customWidth="1"/>
    <col min="13051" max="13051" width="19.7109375" style="56" customWidth="1"/>
    <col min="13052" max="13052" width="13.7109375" style="56" bestFit="1" customWidth="1"/>
    <col min="13053" max="13059" width="0" style="56" hidden="1" customWidth="1"/>
    <col min="13060" max="13301" width="11.42578125" style="56"/>
    <col min="13302" max="13302" width="8.140625" style="56" customWidth="1"/>
    <col min="13303" max="13303" width="47.140625" style="56" customWidth="1"/>
    <col min="13304" max="13304" width="23.42578125" style="56" customWidth="1"/>
    <col min="13305" max="13305" width="19.7109375" style="56" customWidth="1"/>
    <col min="13306" max="13306" width="19.85546875" style="56" customWidth="1"/>
    <col min="13307" max="13307" width="19.7109375" style="56" customWidth="1"/>
    <col min="13308" max="13308" width="13.7109375" style="56" bestFit="1" customWidth="1"/>
    <col min="13309" max="13315" width="0" style="56" hidden="1" customWidth="1"/>
    <col min="13316" max="13557" width="11.42578125" style="56"/>
    <col min="13558" max="13558" width="8.140625" style="56" customWidth="1"/>
    <col min="13559" max="13559" width="47.140625" style="56" customWidth="1"/>
    <col min="13560" max="13560" width="23.42578125" style="56" customWidth="1"/>
    <col min="13561" max="13561" width="19.7109375" style="56" customWidth="1"/>
    <col min="13562" max="13562" width="19.85546875" style="56" customWidth="1"/>
    <col min="13563" max="13563" width="19.7109375" style="56" customWidth="1"/>
    <col min="13564" max="13564" width="13.7109375" style="56" bestFit="1" customWidth="1"/>
    <col min="13565" max="13571" width="0" style="56" hidden="1" customWidth="1"/>
    <col min="13572" max="13813" width="11.42578125" style="56"/>
    <col min="13814" max="13814" width="8.140625" style="56" customWidth="1"/>
    <col min="13815" max="13815" width="47.140625" style="56" customWidth="1"/>
    <col min="13816" max="13816" width="23.42578125" style="56" customWidth="1"/>
    <col min="13817" max="13817" width="19.7109375" style="56" customWidth="1"/>
    <col min="13818" max="13818" width="19.85546875" style="56" customWidth="1"/>
    <col min="13819" max="13819" width="19.7109375" style="56" customWidth="1"/>
    <col min="13820" max="13820" width="13.7109375" style="56" bestFit="1" customWidth="1"/>
    <col min="13821" max="13827" width="0" style="56" hidden="1" customWidth="1"/>
    <col min="13828" max="14069" width="11.42578125" style="56"/>
    <col min="14070" max="14070" width="8.140625" style="56" customWidth="1"/>
    <col min="14071" max="14071" width="47.140625" style="56" customWidth="1"/>
    <col min="14072" max="14072" width="23.42578125" style="56" customWidth="1"/>
    <col min="14073" max="14073" width="19.7109375" style="56" customWidth="1"/>
    <col min="14074" max="14074" width="19.85546875" style="56" customWidth="1"/>
    <col min="14075" max="14075" width="19.7109375" style="56" customWidth="1"/>
    <col min="14076" max="14076" width="13.7109375" style="56" bestFit="1" customWidth="1"/>
    <col min="14077" max="14083" width="0" style="56" hidden="1" customWidth="1"/>
    <col min="14084" max="14325" width="11.42578125" style="56"/>
    <col min="14326" max="14326" width="8.140625" style="56" customWidth="1"/>
    <col min="14327" max="14327" width="47.140625" style="56" customWidth="1"/>
    <col min="14328" max="14328" width="23.42578125" style="56" customWidth="1"/>
    <col min="14329" max="14329" width="19.7109375" style="56" customWidth="1"/>
    <col min="14330" max="14330" width="19.85546875" style="56" customWidth="1"/>
    <col min="14331" max="14331" width="19.7109375" style="56" customWidth="1"/>
    <col min="14332" max="14332" width="13.7109375" style="56" bestFit="1" customWidth="1"/>
    <col min="14333" max="14339" width="0" style="56" hidden="1" customWidth="1"/>
    <col min="14340" max="14581" width="11.42578125" style="56"/>
    <col min="14582" max="14582" width="8.140625" style="56" customWidth="1"/>
    <col min="14583" max="14583" width="47.140625" style="56" customWidth="1"/>
    <col min="14584" max="14584" width="23.42578125" style="56" customWidth="1"/>
    <col min="14585" max="14585" width="19.7109375" style="56" customWidth="1"/>
    <col min="14586" max="14586" width="19.85546875" style="56" customWidth="1"/>
    <col min="14587" max="14587" width="19.7109375" style="56" customWidth="1"/>
    <col min="14588" max="14588" width="13.7109375" style="56" bestFit="1" customWidth="1"/>
    <col min="14589" max="14595" width="0" style="56" hidden="1" customWidth="1"/>
    <col min="14596" max="14837" width="11.42578125" style="56"/>
    <col min="14838" max="14838" width="8.140625" style="56" customWidth="1"/>
    <col min="14839" max="14839" width="47.140625" style="56" customWidth="1"/>
    <col min="14840" max="14840" width="23.42578125" style="56" customWidth="1"/>
    <col min="14841" max="14841" width="19.7109375" style="56" customWidth="1"/>
    <col min="14842" max="14842" width="19.85546875" style="56" customWidth="1"/>
    <col min="14843" max="14843" width="19.7109375" style="56" customWidth="1"/>
    <col min="14844" max="14844" width="13.7109375" style="56" bestFit="1" customWidth="1"/>
    <col min="14845" max="14851" width="0" style="56" hidden="1" customWidth="1"/>
    <col min="14852" max="15093" width="11.42578125" style="56"/>
    <col min="15094" max="15094" width="8.140625" style="56" customWidth="1"/>
    <col min="15095" max="15095" width="47.140625" style="56" customWidth="1"/>
    <col min="15096" max="15096" width="23.42578125" style="56" customWidth="1"/>
    <col min="15097" max="15097" width="19.7109375" style="56" customWidth="1"/>
    <col min="15098" max="15098" width="19.85546875" style="56" customWidth="1"/>
    <col min="15099" max="15099" width="19.7109375" style="56" customWidth="1"/>
    <col min="15100" max="15100" width="13.7109375" style="56" bestFit="1" customWidth="1"/>
    <col min="15101" max="15107" width="0" style="56" hidden="1" customWidth="1"/>
    <col min="15108" max="15349" width="11.42578125" style="56"/>
    <col min="15350" max="15350" width="8.140625" style="56" customWidth="1"/>
    <col min="15351" max="15351" width="47.140625" style="56" customWidth="1"/>
    <col min="15352" max="15352" width="23.42578125" style="56" customWidth="1"/>
    <col min="15353" max="15353" width="19.7109375" style="56" customWidth="1"/>
    <col min="15354" max="15354" width="19.85546875" style="56" customWidth="1"/>
    <col min="15355" max="15355" width="19.7109375" style="56" customWidth="1"/>
    <col min="15356" max="15356" width="13.7109375" style="56" bestFit="1" customWidth="1"/>
    <col min="15357" max="15363" width="0" style="56" hidden="1" customWidth="1"/>
    <col min="15364" max="15605" width="11.42578125" style="56"/>
    <col min="15606" max="15606" width="8.140625" style="56" customWidth="1"/>
    <col min="15607" max="15607" width="47.140625" style="56" customWidth="1"/>
    <col min="15608" max="15608" width="23.42578125" style="56" customWidth="1"/>
    <col min="15609" max="15609" width="19.7109375" style="56" customWidth="1"/>
    <col min="15610" max="15610" width="19.85546875" style="56" customWidth="1"/>
    <col min="15611" max="15611" width="19.7109375" style="56" customWidth="1"/>
    <col min="15612" max="15612" width="13.7109375" style="56" bestFit="1" customWidth="1"/>
    <col min="15613" max="15619" width="0" style="56" hidden="1" customWidth="1"/>
    <col min="15620" max="15861" width="11.42578125" style="56"/>
    <col min="15862" max="15862" width="8.140625" style="56" customWidth="1"/>
    <col min="15863" max="15863" width="47.140625" style="56" customWidth="1"/>
    <col min="15864" max="15864" width="23.42578125" style="56" customWidth="1"/>
    <col min="15865" max="15865" width="19.7109375" style="56" customWidth="1"/>
    <col min="15866" max="15866" width="19.85546875" style="56" customWidth="1"/>
    <col min="15867" max="15867" width="19.7109375" style="56" customWidth="1"/>
    <col min="15868" max="15868" width="13.7109375" style="56" bestFit="1" customWidth="1"/>
    <col min="15869" max="15875" width="0" style="56" hidden="1" customWidth="1"/>
    <col min="15876" max="16117" width="11.42578125" style="56"/>
    <col min="16118" max="16118" width="8.140625" style="56" customWidth="1"/>
    <col min="16119" max="16119" width="47.140625" style="56" customWidth="1"/>
    <col min="16120" max="16120" width="23.42578125" style="56" customWidth="1"/>
    <col min="16121" max="16121" width="19.7109375" style="56" customWidth="1"/>
    <col min="16122" max="16122" width="19.85546875" style="56" customWidth="1"/>
    <col min="16123" max="16123" width="19.7109375" style="56" customWidth="1"/>
    <col min="16124" max="16124" width="13.7109375" style="56" bestFit="1" customWidth="1"/>
    <col min="16125" max="16131" width="0" style="56" hidden="1" customWidth="1"/>
    <col min="16132" max="16384" width="11.42578125" style="56"/>
  </cols>
  <sheetData>
    <row r="1" spans="1:6">
      <c r="A1" s="230" t="s">
        <v>406</v>
      </c>
      <c r="B1" s="230"/>
      <c r="C1" s="230"/>
      <c r="D1" s="230"/>
      <c r="E1" s="230"/>
      <c r="F1" s="230"/>
    </row>
    <row r="2" spans="1:6">
      <c r="A2" s="230" t="s">
        <v>413</v>
      </c>
      <c r="B2" s="230"/>
      <c r="C2" s="230"/>
      <c r="D2" s="230"/>
      <c r="E2" s="230"/>
      <c r="F2" s="230"/>
    </row>
    <row r="3" spans="1:6">
      <c r="A3" s="230" t="s">
        <v>408</v>
      </c>
      <c r="B3" s="230"/>
      <c r="C3" s="230"/>
      <c r="D3" s="230"/>
      <c r="E3" s="230"/>
      <c r="F3" s="230"/>
    </row>
    <row r="4" spans="1:6">
      <c r="A4" s="230" t="s">
        <v>407</v>
      </c>
      <c r="B4" s="230"/>
      <c r="C4" s="230"/>
      <c r="D4" s="230"/>
      <c r="E4" s="230"/>
      <c r="F4" s="230"/>
    </row>
    <row r="5" spans="1:6" s="43" customFormat="1" ht="13.5" thickBot="1">
      <c r="A5" s="230"/>
      <c r="B5" s="230"/>
      <c r="C5" s="230"/>
      <c r="D5" s="230"/>
      <c r="E5" s="230"/>
      <c r="F5" s="230"/>
    </row>
    <row r="6" spans="1:6" ht="12.75" customHeight="1" thickBot="1">
      <c r="A6" s="232" t="s">
        <v>0</v>
      </c>
      <c r="B6" s="234" t="s">
        <v>1</v>
      </c>
      <c r="C6" s="244" t="s">
        <v>2</v>
      </c>
      <c r="D6" s="245"/>
      <c r="E6" s="245"/>
      <c r="F6" s="246"/>
    </row>
    <row r="7" spans="1:6" ht="13.5" customHeight="1" thickBot="1">
      <c r="A7" s="233"/>
      <c r="B7" s="242"/>
      <c r="C7" s="239" t="s">
        <v>3</v>
      </c>
      <c r="D7" s="48" t="s">
        <v>4</v>
      </c>
      <c r="E7" s="48" t="s">
        <v>4</v>
      </c>
      <c r="F7" s="49" t="s">
        <v>4</v>
      </c>
    </row>
    <row r="8" spans="1:6" ht="13.5" thickBot="1">
      <c r="A8" s="241"/>
      <c r="B8" s="243"/>
      <c r="C8" s="240"/>
      <c r="D8" s="50" t="s">
        <v>5</v>
      </c>
      <c r="E8" s="50" t="s">
        <v>6</v>
      </c>
      <c r="F8" s="51" t="s">
        <v>7</v>
      </c>
    </row>
    <row r="9" spans="1:6" ht="27" customHeight="1" thickBot="1">
      <c r="A9" s="52"/>
      <c r="B9" s="53" t="s">
        <v>8</v>
      </c>
      <c r="C9" s="54">
        <v>743318433.34000003</v>
      </c>
      <c r="D9" s="54">
        <v>468419786.52950001</v>
      </c>
      <c r="E9" s="54">
        <v>140097170.748</v>
      </c>
      <c r="F9" s="55">
        <v>134801476.0625</v>
      </c>
    </row>
    <row r="10" spans="1:6">
      <c r="A10" s="13"/>
      <c r="B10" s="14"/>
      <c r="C10" s="15"/>
      <c r="D10" s="16"/>
      <c r="E10" s="16"/>
      <c r="F10" s="17"/>
    </row>
    <row r="11" spans="1:6" s="59" customFormat="1" hidden="1">
      <c r="A11" s="18"/>
      <c r="B11" s="19"/>
      <c r="C11" s="20"/>
      <c r="D11" s="21"/>
      <c r="E11" s="21"/>
      <c r="F11" s="22"/>
    </row>
    <row r="12" spans="1:6" ht="13.5" customHeight="1">
      <c r="A12" s="23">
        <v>0</v>
      </c>
      <c r="B12" s="24" t="s">
        <v>9</v>
      </c>
      <c r="C12" s="25">
        <v>3255093</v>
      </c>
      <c r="D12" s="25">
        <v>0</v>
      </c>
      <c r="E12" s="25">
        <v>3255093</v>
      </c>
      <c r="F12" s="26">
        <v>0</v>
      </c>
    </row>
    <row r="13" spans="1:6" s="59" customFormat="1" ht="13.5" customHeight="1">
      <c r="A13" s="28"/>
      <c r="B13" s="19"/>
      <c r="C13" s="20"/>
      <c r="D13" s="20"/>
      <c r="E13" s="20"/>
      <c r="F13" s="29"/>
    </row>
    <row r="14" spans="1:6" ht="13.5" hidden="1" customHeight="1">
      <c r="A14" s="23" t="s">
        <v>10</v>
      </c>
      <c r="B14" s="24" t="s">
        <v>11</v>
      </c>
      <c r="C14" s="30">
        <v>0</v>
      </c>
      <c r="D14" s="30">
        <v>0</v>
      </c>
      <c r="E14" s="30">
        <v>0</v>
      </c>
      <c r="F14" s="35">
        <v>0</v>
      </c>
    </row>
    <row r="15" spans="1:6" ht="13.5" hidden="1" customHeight="1">
      <c r="A15" s="18" t="s">
        <v>12</v>
      </c>
      <c r="B15" s="19" t="s">
        <v>13</v>
      </c>
      <c r="C15" s="30">
        <v>0</v>
      </c>
      <c r="D15" s="21">
        <v>0</v>
      </c>
      <c r="E15" s="21"/>
      <c r="F15" s="22">
        <v>0</v>
      </c>
    </row>
    <row r="16" spans="1:6" ht="13.5" hidden="1" customHeight="1">
      <c r="A16" s="31" t="s">
        <v>14</v>
      </c>
      <c r="B16" s="32" t="s">
        <v>15</v>
      </c>
      <c r="C16" s="30">
        <v>0</v>
      </c>
      <c r="D16" s="21">
        <v>0</v>
      </c>
      <c r="E16" s="21"/>
      <c r="F16" s="22">
        <v>0</v>
      </c>
    </row>
    <row r="17" spans="1:6" ht="13.5" hidden="1" customHeight="1">
      <c r="A17" s="31" t="s">
        <v>16</v>
      </c>
      <c r="B17" s="32" t="s">
        <v>17</v>
      </c>
      <c r="C17" s="30">
        <v>0</v>
      </c>
      <c r="D17" s="21">
        <v>0</v>
      </c>
      <c r="E17" s="21"/>
      <c r="F17" s="22">
        <v>0</v>
      </c>
    </row>
    <row r="18" spans="1:6" ht="13.5" hidden="1" customHeight="1">
      <c r="A18" s="31" t="s">
        <v>18</v>
      </c>
      <c r="B18" s="32" t="s">
        <v>19</v>
      </c>
      <c r="C18" s="30">
        <v>0</v>
      </c>
      <c r="D18" s="21">
        <v>0</v>
      </c>
      <c r="E18" s="21"/>
      <c r="F18" s="22">
        <v>0</v>
      </c>
    </row>
    <row r="19" spans="1:6" ht="13.5" hidden="1" customHeight="1">
      <c r="A19" s="18" t="s">
        <v>20</v>
      </c>
      <c r="B19" s="19" t="s">
        <v>21</v>
      </c>
      <c r="C19" s="30">
        <v>0</v>
      </c>
      <c r="D19" s="21">
        <v>0</v>
      </c>
      <c r="E19" s="21"/>
      <c r="F19" s="22">
        <v>0</v>
      </c>
    </row>
    <row r="20" spans="1:6" s="59" customFormat="1" ht="13.5" hidden="1" customHeight="1">
      <c r="A20" s="18"/>
      <c r="B20" s="19"/>
      <c r="C20" s="20"/>
      <c r="D20" s="21"/>
      <c r="E20" s="21"/>
      <c r="F20" s="22"/>
    </row>
    <row r="21" spans="1:6" ht="12.75" customHeight="1">
      <c r="A21" s="23" t="s">
        <v>22</v>
      </c>
      <c r="B21" s="24" t="s">
        <v>23</v>
      </c>
      <c r="C21" s="25">
        <v>3255093</v>
      </c>
      <c r="D21" s="25">
        <v>0</v>
      </c>
      <c r="E21" s="25">
        <v>3255093</v>
      </c>
      <c r="F21" s="26">
        <v>0</v>
      </c>
    </row>
    <row r="22" spans="1:6" ht="12.75" hidden="1" customHeight="1">
      <c r="A22" s="18" t="s">
        <v>24</v>
      </c>
      <c r="B22" s="19" t="s">
        <v>25</v>
      </c>
      <c r="C22" s="30">
        <v>0</v>
      </c>
      <c r="D22" s="21">
        <v>0</v>
      </c>
      <c r="E22" s="21"/>
      <c r="F22" s="22">
        <v>0</v>
      </c>
    </row>
    <row r="23" spans="1:6" ht="12.75" hidden="1" customHeight="1">
      <c r="A23" s="33" t="s">
        <v>26</v>
      </c>
      <c r="B23" s="19" t="s">
        <v>27</v>
      </c>
      <c r="C23" s="30">
        <v>0</v>
      </c>
      <c r="D23" s="21">
        <v>0</v>
      </c>
      <c r="E23" s="21"/>
      <c r="F23" s="22">
        <v>0</v>
      </c>
    </row>
    <row r="24" spans="1:6" ht="12.75" hidden="1" customHeight="1">
      <c r="A24" s="33" t="s">
        <v>28</v>
      </c>
      <c r="B24" s="19" t="s">
        <v>29</v>
      </c>
      <c r="C24" s="30">
        <v>0</v>
      </c>
      <c r="D24" s="21">
        <v>0</v>
      </c>
      <c r="E24" s="21"/>
      <c r="F24" s="22">
        <v>0</v>
      </c>
    </row>
    <row r="25" spans="1:6" hidden="1">
      <c r="A25" s="33" t="s">
        <v>30</v>
      </c>
      <c r="B25" s="19" t="s">
        <v>31</v>
      </c>
      <c r="C25" s="30">
        <v>0</v>
      </c>
      <c r="D25" s="21">
        <v>0</v>
      </c>
      <c r="E25" s="21"/>
      <c r="F25" s="22">
        <v>0</v>
      </c>
    </row>
    <row r="26" spans="1:6">
      <c r="A26" s="18" t="s">
        <v>32</v>
      </c>
      <c r="B26" s="19" t="s">
        <v>33</v>
      </c>
      <c r="C26" s="30">
        <v>3255093</v>
      </c>
      <c r="D26" s="21">
        <v>0</v>
      </c>
      <c r="E26" s="21">
        <v>3255093</v>
      </c>
      <c r="F26" s="22">
        <v>0</v>
      </c>
    </row>
    <row r="27" spans="1:6" s="59" customFormat="1" ht="12.75" customHeight="1">
      <c r="A27" s="18"/>
      <c r="B27" s="19"/>
      <c r="C27" s="20"/>
      <c r="D27" s="21"/>
      <c r="E27" s="21"/>
      <c r="F27" s="22"/>
    </row>
    <row r="28" spans="1:6" ht="12.75" hidden="1" customHeight="1">
      <c r="A28" s="23" t="s">
        <v>34</v>
      </c>
      <c r="B28" s="24" t="s">
        <v>35</v>
      </c>
      <c r="C28" s="30">
        <v>0</v>
      </c>
      <c r="D28" s="30">
        <v>0</v>
      </c>
      <c r="E28" s="30">
        <v>0</v>
      </c>
      <c r="F28" s="35">
        <v>0</v>
      </c>
    </row>
    <row r="29" spans="1:6" ht="12.75" hidden="1" customHeight="1">
      <c r="A29" s="18" t="s">
        <v>36</v>
      </c>
      <c r="B29" s="19" t="s">
        <v>37</v>
      </c>
      <c r="C29" s="30">
        <v>0</v>
      </c>
      <c r="D29" s="21">
        <v>0</v>
      </c>
      <c r="E29" s="21"/>
      <c r="F29" s="22">
        <v>0</v>
      </c>
    </row>
    <row r="30" spans="1:6" ht="12.75" hidden="1" customHeight="1">
      <c r="A30" s="18" t="s">
        <v>38</v>
      </c>
      <c r="B30" s="19" t="s">
        <v>39</v>
      </c>
      <c r="C30" s="30">
        <v>0</v>
      </c>
      <c r="D30" s="21">
        <v>0</v>
      </c>
      <c r="E30" s="21"/>
      <c r="F30" s="22">
        <v>0</v>
      </c>
    </row>
    <row r="31" spans="1:6" ht="12.75" hidden="1" customHeight="1">
      <c r="A31" s="18" t="s">
        <v>40</v>
      </c>
      <c r="B31" s="19" t="s">
        <v>41</v>
      </c>
      <c r="C31" s="30">
        <v>0</v>
      </c>
      <c r="D31" s="21">
        <v>0</v>
      </c>
      <c r="E31" s="21"/>
      <c r="F31" s="22">
        <v>0</v>
      </c>
    </row>
    <row r="32" spans="1:6" ht="12.75" hidden="1" customHeight="1">
      <c r="A32" s="18" t="s">
        <v>42</v>
      </c>
      <c r="B32" s="19" t="s">
        <v>43</v>
      </c>
      <c r="C32" s="30">
        <v>0</v>
      </c>
      <c r="D32" s="21">
        <v>0</v>
      </c>
      <c r="E32" s="21"/>
      <c r="F32" s="22">
        <v>0</v>
      </c>
    </row>
    <row r="33" spans="1:6" ht="12.75" hidden="1" customHeight="1">
      <c r="A33" s="18" t="s">
        <v>44</v>
      </c>
      <c r="B33" s="19" t="s">
        <v>45</v>
      </c>
      <c r="C33" s="30">
        <v>0</v>
      </c>
      <c r="D33" s="21">
        <v>0</v>
      </c>
      <c r="E33" s="21"/>
      <c r="F33" s="22">
        <v>0</v>
      </c>
    </row>
    <row r="34" spans="1:6" s="59" customFormat="1" ht="27" hidden="1" customHeight="1">
      <c r="A34" s="18"/>
      <c r="B34" s="19"/>
      <c r="C34" s="20"/>
      <c r="D34" s="21"/>
      <c r="E34" s="21"/>
      <c r="F34" s="22"/>
    </row>
    <row r="35" spans="1:6" ht="24" hidden="1" customHeight="1">
      <c r="A35" s="23" t="s">
        <v>46</v>
      </c>
      <c r="B35" s="24" t="s">
        <v>47</v>
      </c>
      <c r="C35" s="30">
        <v>0</v>
      </c>
      <c r="D35" s="30">
        <v>0</v>
      </c>
      <c r="E35" s="30">
        <v>0</v>
      </c>
      <c r="F35" s="35">
        <v>0</v>
      </c>
    </row>
    <row r="36" spans="1:6" ht="12.75" hidden="1" customHeight="1">
      <c r="A36" s="18" t="s">
        <v>48</v>
      </c>
      <c r="B36" s="19" t="s">
        <v>49</v>
      </c>
      <c r="C36" s="30">
        <v>0</v>
      </c>
      <c r="D36" s="21">
        <v>0</v>
      </c>
      <c r="E36" s="21"/>
      <c r="F36" s="22">
        <v>0</v>
      </c>
    </row>
    <row r="37" spans="1:6" ht="12.75" hidden="1" customHeight="1">
      <c r="A37" s="31" t="s">
        <v>50</v>
      </c>
      <c r="B37" s="32" t="s">
        <v>51</v>
      </c>
      <c r="C37" s="30">
        <v>0</v>
      </c>
      <c r="D37" s="21">
        <v>0</v>
      </c>
      <c r="E37" s="21"/>
      <c r="F37" s="22">
        <v>0</v>
      </c>
    </row>
    <row r="38" spans="1:6" ht="12.75" hidden="1" customHeight="1">
      <c r="A38" s="31" t="s">
        <v>52</v>
      </c>
      <c r="B38" s="32" t="s">
        <v>53</v>
      </c>
      <c r="C38" s="30">
        <v>0</v>
      </c>
      <c r="D38" s="21">
        <v>0</v>
      </c>
      <c r="E38" s="21"/>
      <c r="F38" s="22">
        <v>0</v>
      </c>
    </row>
    <row r="39" spans="1:6" ht="25.5" hidden="1" customHeight="1">
      <c r="A39" s="18" t="s">
        <v>54</v>
      </c>
      <c r="B39" s="19" t="s">
        <v>55</v>
      </c>
      <c r="C39" s="30">
        <v>0</v>
      </c>
      <c r="D39" s="21">
        <v>0</v>
      </c>
      <c r="E39" s="21"/>
      <c r="F39" s="22">
        <v>0</v>
      </c>
    </row>
    <row r="40" spans="1:6" ht="12.75" hidden="1" customHeight="1">
      <c r="A40" s="18" t="s">
        <v>56</v>
      </c>
      <c r="B40" s="19" t="s">
        <v>57</v>
      </c>
      <c r="C40" s="30">
        <v>0</v>
      </c>
      <c r="D40" s="21">
        <v>0</v>
      </c>
      <c r="E40" s="21"/>
      <c r="F40" s="22">
        <v>0</v>
      </c>
    </row>
    <row r="41" spans="1:6" s="60" customFormat="1" ht="40.5" hidden="1" customHeight="1">
      <c r="A41" s="18"/>
      <c r="B41" s="19"/>
      <c r="C41" s="20"/>
      <c r="D41" s="21"/>
      <c r="E41" s="21"/>
      <c r="F41" s="22"/>
    </row>
    <row r="42" spans="1:6" ht="25.5" hidden="1" customHeight="1">
      <c r="A42" s="23" t="s">
        <v>58</v>
      </c>
      <c r="B42" s="24" t="s">
        <v>59</v>
      </c>
      <c r="C42" s="30">
        <v>0</v>
      </c>
      <c r="D42" s="30">
        <v>0</v>
      </c>
      <c r="E42" s="30">
        <v>0</v>
      </c>
      <c r="F42" s="35">
        <v>0</v>
      </c>
    </row>
    <row r="43" spans="1:6" ht="24.75" hidden="1" customHeight="1">
      <c r="A43" s="18" t="s">
        <v>60</v>
      </c>
      <c r="B43" s="19" t="s">
        <v>61</v>
      </c>
      <c r="C43" s="30">
        <v>0</v>
      </c>
      <c r="D43" s="21">
        <v>0</v>
      </c>
      <c r="E43" s="21"/>
      <c r="F43" s="22">
        <v>0</v>
      </c>
    </row>
    <row r="44" spans="1:6" ht="12.75" hidden="1" customHeight="1">
      <c r="A44" s="18" t="s">
        <v>62</v>
      </c>
      <c r="B44" s="32" t="s">
        <v>63</v>
      </c>
      <c r="C44" s="30">
        <v>0</v>
      </c>
      <c r="D44" s="21">
        <v>0</v>
      </c>
      <c r="E44" s="21"/>
      <c r="F44" s="22">
        <v>0</v>
      </c>
    </row>
    <row r="45" spans="1:6" ht="12.75" hidden="1" customHeight="1">
      <c r="A45" s="18" t="s">
        <v>64</v>
      </c>
      <c r="B45" s="19" t="s">
        <v>65</v>
      </c>
      <c r="C45" s="30">
        <v>0</v>
      </c>
      <c r="D45" s="21">
        <v>0</v>
      </c>
      <c r="E45" s="21"/>
      <c r="F45" s="22">
        <v>0</v>
      </c>
    </row>
    <row r="46" spans="1:6" ht="12.75" hidden="1" customHeight="1">
      <c r="A46" s="18" t="s">
        <v>66</v>
      </c>
      <c r="B46" s="19" t="s">
        <v>67</v>
      </c>
      <c r="C46" s="30">
        <v>0</v>
      </c>
      <c r="D46" s="21">
        <v>0</v>
      </c>
      <c r="E46" s="21"/>
      <c r="F46" s="22">
        <v>0</v>
      </c>
    </row>
    <row r="47" spans="1:6" ht="12.75" hidden="1" customHeight="1">
      <c r="A47" s="31" t="s">
        <v>68</v>
      </c>
      <c r="B47" s="32" t="s">
        <v>69</v>
      </c>
      <c r="C47" s="30">
        <v>0</v>
      </c>
      <c r="D47" s="21">
        <v>0</v>
      </c>
      <c r="E47" s="21"/>
      <c r="F47" s="22">
        <v>0</v>
      </c>
    </row>
    <row r="48" spans="1:6" ht="12.75" hidden="1" customHeight="1">
      <c r="A48" s="18"/>
      <c r="B48" s="19"/>
      <c r="C48" s="20"/>
      <c r="D48" s="21"/>
      <c r="E48" s="21"/>
      <c r="F48" s="22"/>
    </row>
    <row r="49" spans="1:6" ht="12.75" hidden="1" customHeight="1">
      <c r="A49" s="23" t="s">
        <v>70</v>
      </c>
      <c r="B49" s="24" t="s">
        <v>71</v>
      </c>
      <c r="C49" s="30">
        <v>0</v>
      </c>
      <c r="D49" s="30">
        <v>0</v>
      </c>
      <c r="E49" s="30">
        <v>0</v>
      </c>
      <c r="F49" s="35">
        <v>0</v>
      </c>
    </row>
    <row r="50" spans="1:6" ht="12.75" hidden="1" customHeight="1">
      <c r="A50" s="31" t="s">
        <v>72</v>
      </c>
      <c r="B50" s="32" t="s">
        <v>73</v>
      </c>
      <c r="C50" s="30">
        <v>0</v>
      </c>
      <c r="D50" s="21">
        <v>0</v>
      </c>
      <c r="E50" s="21"/>
      <c r="F50" s="22">
        <v>0</v>
      </c>
    </row>
    <row r="51" spans="1:6" ht="12.75" hidden="1" customHeight="1">
      <c r="A51" s="31" t="s">
        <v>74</v>
      </c>
      <c r="B51" s="32" t="s">
        <v>75</v>
      </c>
      <c r="C51" s="30">
        <v>0</v>
      </c>
      <c r="D51" s="21">
        <v>0</v>
      </c>
      <c r="E51" s="21"/>
      <c r="F51" s="22">
        <v>0</v>
      </c>
    </row>
    <row r="52" spans="1:6" s="59" customFormat="1" hidden="1">
      <c r="A52" s="31"/>
      <c r="B52" s="32"/>
      <c r="C52" s="20"/>
      <c r="D52" s="21"/>
      <c r="E52" s="21"/>
      <c r="F52" s="22"/>
    </row>
    <row r="53" spans="1:6">
      <c r="A53" s="23">
        <v>1</v>
      </c>
      <c r="B53" s="24" t="s">
        <v>76</v>
      </c>
      <c r="C53" s="25">
        <v>645708140.34000003</v>
      </c>
      <c r="D53" s="25">
        <v>431884786.52950001</v>
      </c>
      <c r="E53" s="25">
        <v>106516877.748</v>
      </c>
      <c r="F53" s="26">
        <v>107306476.0625</v>
      </c>
    </row>
    <row r="54" spans="1:6" s="59" customFormat="1">
      <c r="A54" s="18"/>
      <c r="B54" s="19"/>
      <c r="C54" s="20"/>
      <c r="D54" s="21"/>
      <c r="E54" s="21"/>
      <c r="F54" s="22"/>
    </row>
    <row r="55" spans="1:6" ht="12.75" hidden="1" customHeight="1">
      <c r="A55" s="23" t="s">
        <v>77</v>
      </c>
      <c r="B55" s="24" t="s">
        <v>78</v>
      </c>
      <c r="C55" s="25">
        <v>0</v>
      </c>
      <c r="D55" s="25">
        <v>0</v>
      </c>
      <c r="E55" s="25">
        <v>0</v>
      </c>
      <c r="F55" s="26">
        <v>0</v>
      </c>
    </row>
    <row r="56" spans="1:6" ht="12" hidden="1" customHeight="1">
      <c r="A56" s="31" t="s">
        <v>79</v>
      </c>
      <c r="B56" s="32" t="s">
        <v>80</v>
      </c>
      <c r="C56" s="30">
        <v>0</v>
      </c>
      <c r="D56" s="21">
        <v>0</v>
      </c>
      <c r="E56" s="21">
        <v>0</v>
      </c>
      <c r="F56" s="22">
        <v>0</v>
      </c>
    </row>
    <row r="57" spans="1:6" ht="12.75" hidden="1" customHeight="1">
      <c r="A57" s="18" t="s">
        <v>81</v>
      </c>
      <c r="B57" s="19" t="s">
        <v>82</v>
      </c>
      <c r="C57" s="30">
        <v>0</v>
      </c>
      <c r="D57" s="21">
        <v>0</v>
      </c>
      <c r="E57" s="21">
        <v>0</v>
      </c>
      <c r="F57" s="22">
        <v>0</v>
      </c>
    </row>
    <row r="58" spans="1:6" ht="12.75" hidden="1" customHeight="1">
      <c r="A58" s="31" t="s">
        <v>83</v>
      </c>
      <c r="B58" s="32" t="s">
        <v>84</v>
      </c>
      <c r="C58" s="30">
        <v>0</v>
      </c>
      <c r="D58" s="21">
        <v>0</v>
      </c>
      <c r="E58" s="21">
        <v>0</v>
      </c>
      <c r="F58" s="22">
        <v>0</v>
      </c>
    </row>
    <row r="59" spans="1:6" hidden="1">
      <c r="A59" s="31" t="s">
        <v>85</v>
      </c>
      <c r="B59" s="32" t="s">
        <v>86</v>
      </c>
      <c r="C59" s="30">
        <v>0</v>
      </c>
      <c r="D59" s="21">
        <v>0</v>
      </c>
      <c r="E59" s="21">
        <v>0</v>
      </c>
      <c r="F59" s="22">
        <v>0</v>
      </c>
    </row>
    <row r="60" spans="1:6" hidden="1">
      <c r="A60" s="18" t="s">
        <v>87</v>
      </c>
      <c r="B60" s="19" t="s">
        <v>88</v>
      </c>
      <c r="C60" s="30">
        <v>0</v>
      </c>
      <c r="D60" s="21">
        <v>0</v>
      </c>
      <c r="E60" s="21">
        <v>0</v>
      </c>
      <c r="F60" s="22">
        <v>0</v>
      </c>
    </row>
    <row r="61" spans="1:6" s="59" customFormat="1" hidden="1">
      <c r="A61" s="18"/>
      <c r="B61" s="19"/>
      <c r="C61" s="20"/>
      <c r="D61" s="21"/>
      <c r="E61" s="21"/>
      <c r="F61" s="22"/>
    </row>
    <row r="62" spans="1:6" ht="12.75" hidden="1" customHeight="1">
      <c r="A62" s="23" t="s">
        <v>89</v>
      </c>
      <c r="B62" s="24" t="s">
        <v>90</v>
      </c>
      <c r="C62" s="30">
        <v>0</v>
      </c>
      <c r="D62" s="30">
        <v>0</v>
      </c>
      <c r="E62" s="30">
        <v>0</v>
      </c>
      <c r="F62" s="35">
        <v>0</v>
      </c>
    </row>
    <row r="63" spans="1:6" ht="12.75" hidden="1" customHeight="1">
      <c r="A63" s="18" t="s">
        <v>91</v>
      </c>
      <c r="B63" s="19" t="s">
        <v>92</v>
      </c>
      <c r="C63" s="30">
        <v>0</v>
      </c>
      <c r="D63" s="21">
        <v>0</v>
      </c>
      <c r="E63" s="21"/>
      <c r="F63" s="22">
        <v>0</v>
      </c>
    </row>
    <row r="64" spans="1:6" hidden="1">
      <c r="A64" s="18" t="s">
        <v>93</v>
      </c>
      <c r="B64" s="19" t="s">
        <v>94</v>
      </c>
      <c r="C64" s="30">
        <v>0</v>
      </c>
      <c r="D64" s="21">
        <v>0</v>
      </c>
      <c r="E64" s="21"/>
      <c r="F64" s="22">
        <v>0</v>
      </c>
    </row>
    <row r="65" spans="1:6" hidden="1">
      <c r="A65" s="18" t="s">
        <v>95</v>
      </c>
      <c r="B65" s="19" t="s">
        <v>96</v>
      </c>
      <c r="C65" s="30">
        <v>0</v>
      </c>
      <c r="D65" s="21">
        <v>0</v>
      </c>
      <c r="E65" s="21"/>
      <c r="F65" s="22">
        <v>0</v>
      </c>
    </row>
    <row r="66" spans="1:6" hidden="1">
      <c r="A66" s="18" t="s">
        <v>97</v>
      </c>
      <c r="B66" s="19" t="s">
        <v>98</v>
      </c>
      <c r="C66" s="30">
        <v>0</v>
      </c>
      <c r="D66" s="21">
        <v>0</v>
      </c>
      <c r="E66" s="21"/>
      <c r="F66" s="22">
        <v>0</v>
      </c>
    </row>
    <row r="67" spans="1:6" hidden="1">
      <c r="A67" s="18" t="s">
        <v>99</v>
      </c>
      <c r="B67" s="19" t="s">
        <v>100</v>
      </c>
      <c r="C67" s="30">
        <v>0</v>
      </c>
      <c r="D67" s="21">
        <v>0</v>
      </c>
      <c r="E67" s="21"/>
      <c r="F67" s="22">
        <v>0</v>
      </c>
    </row>
    <row r="68" spans="1:6" s="59" customFormat="1" hidden="1">
      <c r="A68" s="18"/>
      <c r="B68" s="19"/>
      <c r="C68" s="20"/>
      <c r="D68" s="21"/>
      <c r="E68" s="21"/>
      <c r="F68" s="22"/>
    </row>
    <row r="69" spans="1:6">
      <c r="A69" s="23" t="s">
        <v>101</v>
      </c>
      <c r="B69" s="24" t="s">
        <v>102</v>
      </c>
      <c r="C69" s="25">
        <v>378569056</v>
      </c>
      <c r="D69" s="25">
        <v>361357156</v>
      </c>
      <c r="E69" s="25">
        <v>3725900</v>
      </c>
      <c r="F69" s="26">
        <v>13486000</v>
      </c>
    </row>
    <row r="70" spans="1:6" ht="12.75" customHeight="1">
      <c r="A70" s="18" t="s">
        <v>103</v>
      </c>
      <c r="B70" s="19" t="s">
        <v>104</v>
      </c>
      <c r="C70" s="30">
        <v>3663000</v>
      </c>
      <c r="D70" s="21">
        <v>1650000</v>
      </c>
      <c r="E70" s="21">
        <v>1833000</v>
      </c>
      <c r="F70" s="22">
        <v>180000</v>
      </c>
    </row>
    <row r="71" spans="1:6">
      <c r="A71" s="18" t="s">
        <v>105</v>
      </c>
      <c r="B71" s="19" t="s">
        <v>106</v>
      </c>
      <c r="C71" s="30">
        <v>7559900</v>
      </c>
      <c r="D71" s="21">
        <v>4261000</v>
      </c>
      <c r="E71" s="21">
        <v>1892900</v>
      </c>
      <c r="F71" s="22">
        <v>1406000</v>
      </c>
    </row>
    <row r="72" spans="1:6" ht="12.75" customHeight="1">
      <c r="A72" s="18" t="s">
        <v>107</v>
      </c>
      <c r="B72" s="19" t="s">
        <v>108</v>
      </c>
      <c r="C72" s="30">
        <v>6950000</v>
      </c>
      <c r="D72" s="21">
        <v>6050000</v>
      </c>
      <c r="E72" s="21">
        <v>0</v>
      </c>
      <c r="F72" s="22">
        <v>900000</v>
      </c>
    </row>
    <row r="73" spans="1:6" ht="12.75" hidden="1" customHeight="1">
      <c r="A73" s="31" t="s">
        <v>109</v>
      </c>
      <c r="B73" s="32" t="s">
        <v>110</v>
      </c>
      <c r="C73" s="30">
        <v>0</v>
      </c>
      <c r="D73" s="21">
        <v>0</v>
      </c>
      <c r="E73" s="21">
        <v>0</v>
      </c>
      <c r="F73" s="22">
        <v>0</v>
      </c>
    </row>
    <row r="74" spans="1:6" ht="12.75" hidden="1" customHeight="1">
      <c r="A74" s="18" t="s">
        <v>111</v>
      </c>
      <c r="B74" s="19" t="s">
        <v>112</v>
      </c>
      <c r="C74" s="30">
        <v>0</v>
      </c>
      <c r="D74" s="21">
        <v>0</v>
      </c>
      <c r="E74" s="21">
        <v>0</v>
      </c>
      <c r="F74" s="22">
        <v>0</v>
      </c>
    </row>
    <row r="75" spans="1:6" ht="12.75" customHeight="1">
      <c r="A75" s="31" t="s">
        <v>113</v>
      </c>
      <c r="B75" s="32" t="s">
        <v>114</v>
      </c>
      <c r="C75" s="30">
        <v>11000000</v>
      </c>
      <c r="D75" s="21">
        <v>0</v>
      </c>
      <c r="E75" s="21">
        <v>0</v>
      </c>
      <c r="F75" s="22">
        <v>11000000</v>
      </c>
    </row>
    <row r="76" spans="1:6">
      <c r="A76" s="31" t="s">
        <v>115</v>
      </c>
      <c r="B76" s="32" t="s">
        <v>116</v>
      </c>
      <c r="C76" s="30">
        <v>349396156</v>
      </c>
      <c r="D76" s="21">
        <v>349396156</v>
      </c>
      <c r="E76" s="21">
        <v>0</v>
      </c>
      <c r="F76" s="22">
        <v>0</v>
      </c>
    </row>
    <row r="77" spans="1:6" s="59" customFormat="1">
      <c r="A77" s="18"/>
      <c r="B77" s="19"/>
      <c r="C77" s="20"/>
      <c r="D77" s="21"/>
      <c r="E77" s="21"/>
      <c r="F77" s="22"/>
    </row>
    <row r="78" spans="1:6" ht="12.75" customHeight="1">
      <c r="A78" s="23" t="s">
        <v>117</v>
      </c>
      <c r="B78" s="24" t="s">
        <v>118</v>
      </c>
      <c r="C78" s="25">
        <v>135368944.37</v>
      </c>
      <c r="D78" s="25">
        <v>41456630.5295</v>
      </c>
      <c r="E78" s="25">
        <v>56807577.748000003</v>
      </c>
      <c r="F78" s="26">
        <v>37104736.092500001</v>
      </c>
    </row>
    <row r="79" spans="1:6" hidden="1">
      <c r="A79" s="31" t="s">
        <v>119</v>
      </c>
      <c r="B79" s="32" t="s">
        <v>120</v>
      </c>
      <c r="C79" s="30">
        <v>0</v>
      </c>
      <c r="D79" s="21">
        <v>0</v>
      </c>
      <c r="E79" s="21">
        <v>0</v>
      </c>
      <c r="F79" s="22">
        <v>0</v>
      </c>
    </row>
    <row r="80" spans="1:6">
      <c r="A80" s="18" t="s">
        <v>121</v>
      </c>
      <c r="B80" s="19" t="s">
        <v>122</v>
      </c>
      <c r="C80" s="30">
        <v>3000000</v>
      </c>
      <c r="D80" s="21">
        <v>0</v>
      </c>
      <c r="E80" s="21">
        <v>0</v>
      </c>
      <c r="F80" s="22">
        <v>3000000</v>
      </c>
    </row>
    <row r="81" spans="1:6" ht="12.75" hidden="1" customHeight="1">
      <c r="A81" s="18" t="s">
        <v>123</v>
      </c>
      <c r="B81" s="19" t="s">
        <v>124</v>
      </c>
      <c r="C81" s="30">
        <v>0</v>
      </c>
      <c r="D81" s="21">
        <v>0</v>
      </c>
      <c r="E81" s="21">
        <v>0</v>
      </c>
      <c r="F81" s="22">
        <v>0</v>
      </c>
    </row>
    <row r="82" spans="1:6" ht="12.75" hidden="1" customHeight="1">
      <c r="A82" s="31" t="s">
        <v>125</v>
      </c>
      <c r="B82" s="32" t="s">
        <v>126</v>
      </c>
      <c r="C82" s="30">
        <v>0</v>
      </c>
      <c r="D82" s="21">
        <v>0</v>
      </c>
      <c r="E82" s="21">
        <v>0</v>
      </c>
      <c r="F82" s="22">
        <v>0</v>
      </c>
    </row>
    <row r="83" spans="1:6" hidden="1">
      <c r="A83" s="18" t="s">
        <v>127</v>
      </c>
      <c r="B83" s="19" t="s">
        <v>128</v>
      </c>
      <c r="C83" s="30">
        <v>0</v>
      </c>
      <c r="D83" s="21">
        <v>0</v>
      </c>
      <c r="E83" s="21">
        <v>0</v>
      </c>
      <c r="F83" s="22">
        <v>0</v>
      </c>
    </row>
    <row r="84" spans="1:6" ht="12.75" customHeight="1">
      <c r="A84" s="18" t="s">
        <v>129</v>
      </c>
      <c r="B84" s="19" t="s">
        <v>130</v>
      </c>
      <c r="C84" s="30">
        <v>117018944.37</v>
      </c>
      <c r="D84" s="21">
        <v>40956630.5295</v>
      </c>
      <c r="E84" s="21">
        <v>46807577.748000003</v>
      </c>
      <c r="F84" s="22">
        <v>29254736.092500001</v>
      </c>
    </row>
    <row r="85" spans="1:6">
      <c r="A85" s="18" t="s">
        <v>131</v>
      </c>
      <c r="B85" s="19" t="s">
        <v>132</v>
      </c>
      <c r="C85" s="30">
        <v>15350000</v>
      </c>
      <c r="D85" s="21">
        <v>500000</v>
      </c>
      <c r="E85" s="21">
        <v>10000000</v>
      </c>
      <c r="F85" s="22">
        <v>4850000</v>
      </c>
    </row>
    <row r="86" spans="1:6" s="59" customFormat="1">
      <c r="A86" s="18"/>
      <c r="B86" s="19"/>
      <c r="C86" s="20"/>
      <c r="D86" s="21"/>
      <c r="E86" s="21"/>
      <c r="F86" s="22"/>
    </row>
    <row r="87" spans="1:6">
      <c r="A87" s="23" t="s">
        <v>133</v>
      </c>
      <c r="B87" s="24" t="s">
        <v>134</v>
      </c>
      <c r="C87" s="25">
        <v>5700000</v>
      </c>
      <c r="D87" s="25">
        <v>1500000</v>
      </c>
      <c r="E87" s="25">
        <v>4200000</v>
      </c>
      <c r="F87" s="26">
        <v>0</v>
      </c>
    </row>
    <row r="88" spans="1:6" hidden="1">
      <c r="A88" s="18" t="s">
        <v>135</v>
      </c>
      <c r="B88" s="19" t="s">
        <v>136</v>
      </c>
      <c r="C88" s="30">
        <v>0</v>
      </c>
      <c r="D88" s="21">
        <v>0</v>
      </c>
      <c r="E88" s="21"/>
      <c r="F88" s="22">
        <v>0</v>
      </c>
    </row>
    <row r="89" spans="1:6" hidden="1">
      <c r="A89" s="18" t="s">
        <v>137</v>
      </c>
      <c r="B89" s="19" t="s">
        <v>138</v>
      </c>
      <c r="C89" s="30">
        <v>0</v>
      </c>
      <c r="D89" s="21">
        <v>0</v>
      </c>
      <c r="E89" s="21"/>
      <c r="F89" s="22">
        <v>0</v>
      </c>
    </row>
    <row r="90" spans="1:6">
      <c r="A90" s="18" t="s">
        <v>139</v>
      </c>
      <c r="B90" s="19" t="s">
        <v>140</v>
      </c>
      <c r="C90" s="30">
        <v>2950000</v>
      </c>
      <c r="D90" s="21">
        <v>750000</v>
      </c>
      <c r="E90" s="21">
        <v>2200000</v>
      </c>
      <c r="F90" s="22">
        <v>0</v>
      </c>
    </row>
    <row r="91" spans="1:6">
      <c r="A91" s="18" t="s">
        <v>141</v>
      </c>
      <c r="B91" s="19" t="s">
        <v>142</v>
      </c>
      <c r="C91" s="30">
        <v>2750000</v>
      </c>
      <c r="D91" s="21">
        <v>750000</v>
      </c>
      <c r="E91" s="21">
        <v>2000000</v>
      </c>
      <c r="F91" s="22">
        <v>0</v>
      </c>
    </row>
    <row r="92" spans="1:6" s="59" customFormat="1">
      <c r="A92" s="18"/>
      <c r="B92" s="19"/>
      <c r="C92" s="20"/>
      <c r="D92" s="21"/>
      <c r="E92" s="21"/>
      <c r="F92" s="22"/>
    </row>
    <row r="93" spans="1:6" ht="24.75" customHeight="1">
      <c r="A93" s="23" t="s">
        <v>143</v>
      </c>
      <c r="B93" s="24" t="s">
        <v>144</v>
      </c>
      <c r="C93" s="25">
        <v>33000000</v>
      </c>
      <c r="D93" s="25">
        <v>9900000</v>
      </c>
      <c r="E93" s="25">
        <v>9900000</v>
      </c>
      <c r="F93" s="26">
        <v>13200000</v>
      </c>
    </row>
    <row r="94" spans="1:6" ht="12.75" customHeight="1">
      <c r="A94" s="18" t="s">
        <v>145</v>
      </c>
      <c r="B94" s="19" t="s">
        <v>146</v>
      </c>
      <c r="C94" s="30">
        <v>33000000</v>
      </c>
      <c r="D94" s="21">
        <v>9900000</v>
      </c>
      <c r="E94" s="21">
        <v>9900000</v>
      </c>
      <c r="F94" s="22">
        <v>13200000</v>
      </c>
    </row>
    <row r="95" spans="1:6" ht="12.75" hidden="1" customHeight="1">
      <c r="A95" s="31" t="s">
        <v>147</v>
      </c>
      <c r="B95" s="32" t="s">
        <v>148</v>
      </c>
      <c r="C95" s="30">
        <v>0</v>
      </c>
      <c r="D95" s="21">
        <v>0</v>
      </c>
      <c r="E95" s="21"/>
      <c r="F95" s="22">
        <v>0</v>
      </c>
    </row>
    <row r="96" spans="1:6" hidden="1">
      <c r="A96" s="31" t="s">
        <v>149</v>
      </c>
      <c r="B96" s="32" t="s">
        <v>150</v>
      </c>
      <c r="C96" s="30">
        <v>0</v>
      </c>
      <c r="D96" s="21">
        <v>0</v>
      </c>
      <c r="E96" s="21"/>
      <c r="F96" s="22">
        <v>0</v>
      </c>
    </row>
    <row r="97" spans="1:6" s="59" customFormat="1">
      <c r="A97" s="18"/>
      <c r="B97" s="19"/>
      <c r="C97" s="20"/>
      <c r="D97" s="21"/>
      <c r="E97" s="21"/>
      <c r="F97" s="22"/>
    </row>
    <row r="98" spans="1:6" ht="11.25" customHeight="1">
      <c r="A98" s="23" t="s">
        <v>151</v>
      </c>
      <c r="B98" s="24" t="s">
        <v>152</v>
      </c>
      <c r="C98" s="25">
        <v>25652400</v>
      </c>
      <c r="D98" s="25">
        <v>4125000</v>
      </c>
      <c r="E98" s="25">
        <v>21527400</v>
      </c>
      <c r="F98" s="26">
        <v>0</v>
      </c>
    </row>
    <row r="99" spans="1:6">
      <c r="A99" s="18" t="s">
        <v>153</v>
      </c>
      <c r="B99" s="19" t="s">
        <v>154</v>
      </c>
      <c r="C99" s="30">
        <v>21527400</v>
      </c>
      <c r="D99" s="21">
        <v>0</v>
      </c>
      <c r="E99" s="21">
        <v>21527400</v>
      </c>
      <c r="F99" s="22">
        <v>0</v>
      </c>
    </row>
    <row r="100" spans="1:6" ht="12.75" customHeight="1">
      <c r="A100" s="18" t="s">
        <v>155</v>
      </c>
      <c r="B100" s="19" t="s">
        <v>156</v>
      </c>
      <c r="C100" s="30">
        <v>4125000</v>
      </c>
      <c r="D100" s="21">
        <v>4125000</v>
      </c>
      <c r="E100" s="21"/>
      <c r="F100" s="22">
        <v>0</v>
      </c>
    </row>
    <row r="101" spans="1:6" hidden="1">
      <c r="A101" s="31" t="s">
        <v>157</v>
      </c>
      <c r="B101" s="32" t="s">
        <v>158</v>
      </c>
      <c r="C101" s="30">
        <v>0</v>
      </c>
      <c r="D101" s="21">
        <v>0</v>
      </c>
      <c r="E101" s="21"/>
      <c r="F101" s="22">
        <v>0</v>
      </c>
    </row>
    <row r="102" spans="1:6" s="59" customFormat="1">
      <c r="A102" s="18"/>
      <c r="B102" s="19"/>
      <c r="C102" s="20"/>
      <c r="D102" s="21"/>
      <c r="E102" s="21"/>
      <c r="F102" s="22"/>
    </row>
    <row r="103" spans="1:6">
      <c r="A103" s="23" t="s">
        <v>159</v>
      </c>
      <c r="B103" s="24" t="s">
        <v>160</v>
      </c>
      <c r="C103" s="25">
        <v>67242739.969999999</v>
      </c>
      <c r="D103" s="25">
        <v>13546000</v>
      </c>
      <c r="E103" s="25">
        <v>10356000</v>
      </c>
      <c r="F103" s="26">
        <v>43340739.969999999</v>
      </c>
    </row>
    <row r="104" spans="1:6" ht="12.75" customHeight="1">
      <c r="A104" s="18" t="s">
        <v>161</v>
      </c>
      <c r="B104" s="19" t="s">
        <v>162</v>
      </c>
      <c r="C104" s="30">
        <v>4000000</v>
      </c>
      <c r="D104" s="21">
        <v>1750000</v>
      </c>
      <c r="E104" s="21">
        <v>750000</v>
      </c>
      <c r="F104" s="22">
        <v>1500000</v>
      </c>
    </row>
    <row r="105" spans="1:6" hidden="1">
      <c r="A105" s="31" t="s">
        <v>163</v>
      </c>
      <c r="B105" s="32" t="s">
        <v>164</v>
      </c>
      <c r="C105" s="30">
        <v>0</v>
      </c>
      <c r="D105" s="21">
        <v>0</v>
      </c>
      <c r="E105" s="21">
        <v>0</v>
      </c>
      <c r="F105" s="22">
        <v>0</v>
      </c>
    </row>
    <row r="106" spans="1:6" ht="25.5" customHeight="1">
      <c r="A106" s="18" t="s">
        <v>165</v>
      </c>
      <c r="B106" s="19" t="s">
        <v>166</v>
      </c>
      <c r="C106" s="30">
        <v>4200000</v>
      </c>
      <c r="D106" s="21">
        <v>1260000</v>
      </c>
      <c r="E106" s="21">
        <v>1260000</v>
      </c>
      <c r="F106" s="22">
        <v>1680000</v>
      </c>
    </row>
    <row r="107" spans="1:6" ht="25.5">
      <c r="A107" s="18" t="s">
        <v>167</v>
      </c>
      <c r="B107" s="19" t="s">
        <v>168</v>
      </c>
      <c r="C107" s="30">
        <v>9850000</v>
      </c>
      <c r="D107" s="21">
        <v>3305000</v>
      </c>
      <c r="E107" s="21">
        <v>2805000</v>
      </c>
      <c r="F107" s="22">
        <v>3740000</v>
      </c>
    </row>
    <row r="108" spans="1:6">
      <c r="A108" s="18" t="s">
        <v>169</v>
      </c>
      <c r="B108" s="19" t="s">
        <v>170</v>
      </c>
      <c r="C108" s="30">
        <v>300000</v>
      </c>
      <c r="D108" s="21">
        <v>90000</v>
      </c>
      <c r="E108" s="21">
        <v>90000</v>
      </c>
      <c r="F108" s="22">
        <v>120000</v>
      </c>
    </row>
    <row r="109" spans="1:6" ht="25.5">
      <c r="A109" s="18" t="s">
        <v>171</v>
      </c>
      <c r="B109" s="19" t="s">
        <v>172</v>
      </c>
      <c r="C109" s="30">
        <v>3000000</v>
      </c>
      <c r="D109" s="21">
        <v>900000</v>
      </c>
      <c r="E109" s="21">
        <v>900000</v>
      </c>
      <c r="F109" s="22">
        <v>1200000</v>
      </c>
    </row>
    <row r="110" spans="1:6" ht="26.25" customHeight="1">
      <c r="A110" s="18" t="s">
        <v>173</v>
      </c>
      <c r="B110" s="19" t="s">
        <v>174</v>
      </c>
      <c r="C110" s="30">
        <v>11008739.970000001</v>
      </c>
      <c r="D110" s="21">
        <v>3495000</v>
      </c>
      <c r="E110" s="21">
        <v>3195000</v>
      </c>
      <c r="F110" s="22">
        <v>4318739.9700000007</v>
      </c>
    </row>
    <row r="111" spans="1:6" ht="25.5">
      <c r="A111" s="18" t="s">
        <v>175</v>
      </c>
      <c r="B111" s="19" t="s">
        <v>176</v>
      </c>
      <c r="C111" s="30">
        <v>34384000</v>
      </c>
      <c r="D111" s="21">
        <v>2246000</v>
      </c>
      <c r="E111" s="21">
        <v>1356000</v>
      </c>
      <c r="F111" s="22">
        <v>30782000</v>
      </c>
    </row>
    <row r="112" spans="1:6">
      <c r="A112" s="18" t="s">
        <v>177</v>
      </c>
      <c r="B112" s="19" t="s">
        <v>178</v>
      </c>
      <c r="C112" s="30">
        <v>500000</v>
      </c>
      <c r="D112" s="21">
        <v>500000</v>
      </c>
      <c r="E112" s="21">
        <v>0</v>
      </c>
      <c r="F112" s="22">
        <v>0</v>
      </c>
    </row>
    <row r="113" spans="1:6" s="59" customFormat="1">
      <c r="A113" s="18"/>
      <c r="B113" s="19"/>
      <c r="C113" s="20"/>
      <c r="D113" s="21"/>
      <c r="E113" s="21"/>
      <c r="F113" s="22"/>
    </row>
    <row r="114" spans="1:6" ht="12.75" customHeight="1">
      <c r="A114" s="23" t="s">
        <v>179</v>
      </c>
      <c r="B114" s="24" t="s">
        <v>180</v>
      </c>
      <c r="C114" s="25">
        <v>175000</v>
      </c>
      <c r="D114" s="25">
        <v>0</v>
      </c>
      <c r="E114" s="25">
        <v>0</v>
      </c>
      <c r="F114" s="26">
        <v>175000</v>
      </c>
    </row>
    <row r="115" spans="1:6" ht="12.75" hidden="1" customHeight="1">
      <c r="A115" s="31" t="s">
        <v>181</v>
      </c>
      <c r="B115" s="32" t="s">
        <v>182</v>
      </c>
      <c r="C115" s="30">
        <v>0</v>
      </c>
      <c r="D115" s="21">
        <v>0</v>
      </c>
      <c r="E115" s="21"/>
      <c r="F115" s="22">
        <v>0</v>
      </c>
    </row>
    <row r="116" spans="1:6" ht="12.75" hidden="1" customHeight="1">
      <c r="A116" s="31" t="s">
        <v>183</v>
      </c>
      <c r="B116" s="32" t="s">
        <v>184</v>
      </c>
      <c r="C116" s="30">
        <v>0</v>
      </c>
      <c r="D116" s="21">
        <v>0</v>
      </c>
      <c r="E116" s="21"/>
      <c r="F116" s="22">
        <v>0</v>
      </c>
    </row>
    <row r="117" spans="1:6" hidden="1">
      <c r="A117" s="31" t="s">
        <v>185</v>
      </c>
      <c r="B117" s="32" t="s">
        <v>186</v>
      </c>
      <c r="C117" s="30">
        <v>0</v>
      </c>
      <c r="D117" s="21">
        <v>0</v>
      </c>
      <c r="E117" s="21"/>
      <c r="F117" s="22">
        <v>0</v>
      </c>
    </row>
    <row r="118" spans="1:6" ht="12.75" customHeight="1">
      <c r="A118" s="18" t="s">
        <v>187</v>
      </c>
      <c r="B118" s="19" t="s">
        <v>188</v>
      </c>
      <c r="C118" s="30">
        <v>175000</v>
      </c>
      <c r="D118" s="21">
        <v>0</v>
      </c>
      <c r="E118" s="21"/>
      <c r="F118" s="22">
        <v>175000</v>
      </c>
    </row>
    <row r="119" spans="1:6" s="59" customFormat="1" ht="12.75" customHeight="1">
      <c r="A119" s="18"/>
      <c r="B119" s="19"/>
      <c r="C119" s="20"/>
      <c r="D119" s="21"/>
      <c r="E119" s="21"/>
      <c r="F119" s="22"/>
    </row>
    <row r="120" spans="1:6" ht="12.75" hidden="1" customHeight="1">
      <c r="A120" s="23" t="s">
        <v>189</v>
      </c>
      <c r="B120" s="24" t="s">
        <v>190</v>
      </c>
      <c r="C120" s="30">
        <v>0</v>
      </c>
      <c r="D120" s="30">
        <v>0</v>
      </c>
      <c r="E120" s="30">
        <v>0</v>
      </c>
      <c r="F120" s="35">
        <v>0</v>
      </c>
    </row>
    <row r="121" spans="1:6" ht="12.75" hidden="1" customHeight="1">
      <c r="A121" s="31" t="s">
        <v>191</v>
      </c>
      <c r="B121" s="32" t="s">
        <v>192</v>
      </c>
      <c r="C121" s="30">
        <v>0</v>
      </c>
      <c r="D121" s="21">
        <v>0</v>
      </c>
      <c r="E121" s="21"/>
      <c r="F121" s="22">
        <v>0</v>
      </c>
    </row>
    <row r="122" spans="1:6" ht="12.75" hidden="1" customHeight="1">
      <c r="A122" s="31" t="s">
        <v>193</v>
      </c>
      <c r="B122" s="32" t="s">
        <v>194</v>
      </c>
      <c r="C122" s="30">
        <v>0</v>
      </c>
      <c r="D122" s="21">
        <v>0</v>
      </c>
      <c r="E122" s="21"/>
      <c r="F122" s="22">
        <v>0</v>
      </c>
    </row>
    <row r="123" spans="1:6" ht="12.75" hidden="1" customHeight="1">
      <c r="A123" s="31" t="s">
        <v>195</v>
      </c>
      <c r="B123" s="32" t="s">
        <v>196</v>
      </c>
      <c r="C123" s="30">
        <v>0</v>
      </c>
      <c r="D123" s="21">
        <v>0</v>
      </c>
      <c r="E123" s="21"/>
      <c r="F123" s="22">
        <v>0</v>
      </c>
    </row>
    <row r="124" spans="1:6" ht="12.75" hidden="1" customHeight="1">
      <c r="A124" s="31" t="s">
        <v>197</v>
      </c>
      <c r="B124" s="32" t="s">
        <v>198</v>
      </c>
      <c r="C124" s="30">
        <v>0</v>
      </c>
      <c r="D124" s="21">
        <v>0</v>
      </c>
      <c r="E124" s="21"/>
      <c r="F124" s="22">
        <v>0</v>
      </c>
    </row>
    <row r="125" spans="1:6" ht="12.75" hidden="1" customHeight="1">
      <c r="A125" s="31" t="s">
        <v>199</v>
      </c>
      <c r="B125" s="32" t="s">
        <v>200</v>
      </c>
      <c r="C125" s="30">
        <v>0</v>
      </c>
      <c r="D125" s="21">
        <v>0</v>
      </c>
      <c r="E125" s="21"/>
      <c r="F125" s="22">
        <v>0</v>
      </c>
    </row>
    <row r="126" spans="1:6" hidden="1">
      <c r="A126" s="18" t="s">
        <v>201</v>
      </c>
      <c r="B126" s="19" t="s">
        <v>202</v>
      </c>
      <c r="C126" s="30">
        <v>0</v>
      </c>
      <c r="D126" s="21">
        <v>0</v>
      </c>
      <c r="E126" s="21"/>
      <c r="F126" s="22">
        <v>0</v>
      </c>
    </row>
    <row r="127" spans="1:6" s="59" customFormat="1" hidden="1">
      <c r="A127" s="18"/>
      <c r="B127" s="19"/>
      <c r="C127" s="20"/>
      <c r="D127" s="21"/>
      <c r="E127" s="21"/>
      <c r="F127" s="22"/>
    </row>
    <row r="128" spans="1:6" ht="12" customHeight="1">
      <c r="A128" s="23">
        <v>2</v>
      </c>
      <c r="B128" s="24" t="s">
        <v>203</v>
      </c>
      <c r="C128" s="25">
        <v>9980700</v>
      </c>
      <c r="D128" s="25">
        <v>9375000</v>
      </c>
      <c r="E128" s="25">
        <v>105700</v>
      </c>
      <c r="F128" s="26">
        <v>500000</v>
      </c>
    </row>
    <row r="129" spans="1:6" s="59" customFormat="1">
      <c r="A129" s="18"/>
      <c r="B129" s="19"/>
      <c r="C129" s="20"/>
      <c r="D129" s="21"/>
      <c r="E129" s="21"/>
      <c r="F129" s="22"/>
    </row>
    <row r="130" spans="1:6">
      <c r="A130" s="23" t="s">
        <v>204</v>
      </c>
      <c r="B130" s="24" t="s">
        <v>205</v>
      </c>
      <c r="C130" s="25">
        <v>2168000</v>
      </c>
      <c r="D130" s="25">
        <v>2168000</v>
      </c>
      <c r="E130" s="25">
        <v>0</v>
      </c>
      <c r="F130" s="26">
        <v>0</v>
      </c>
    </row>
    <row r="131" spans="1:6" ht="12.75" hidden="1" customHeight="1">
      <c r="A131" s="18" t="s">
        <v>206</v>
      </c>
      <c r="B131" s="19" t="s">
        <v>207</v>
      </c>
      <c r="C131" s="30">
        <v>0</v>
      </c>
      <c r="D131" s="21">
        <v>0</v>
      </c>
      <c r="E131" s="21"/>
      <c r="F131" s="22">
        <v>0</v>
      </c>
    </row>
    <row r="132" spans="1:6" ht="12.75" hidden="1" customHeight="1">
      <c r="A132" s="18" t="s">
        <v>208</v>
      </c>
      <c r="B132" s="19" t="s">
        <v>209</v>
      </c>
      <c r="C132" s="30">
        <v>0</v>
      </c>
      <c r="D132" s="21">
        <v>0</v>
      </c>
      <c r="E132" s="21"/>
      <c r="F132" s="22">
        <v>0</v>
      </c>
    </row>
    <row r="133" spans="1:6" hidden="1">
      <c r="A133" s="31" t="s">
        <v>210</v>
      </c>
      <c r="B133" s="32" t="s">
        <v>211</v>
      </c>
      <c r="C133" s="30">
        <v>0</v>
      </c>
      <c r="D133" s="21">
        <v>0</v>
      </c>
      <c r="E133" s="21"/>
      <c r="F133" s="22">
        <v>0</v>
      </c>
    </row>
    <row r="134" spans="1:6" ht="12.75" customHeight="1">
      <c r="A134" s="18" t="s">
        <v>212</v>
      </c>
      <c r="B134" s="19" t="s">
        <v>213</v>
      </c>
      <c r="C134" s="30">
        <v>1168000</v>
      </c>
      <c r="D134" s="21">
        <v>1168000</v>
      </c>
      <c r="E134" s="21"/>
      <c r="F134" s="22">
        <v>0</v>
      </c>
    </row>
    <row r="135" spans="1:6">
      <c r="A135" s="18" t="s">
        <v>214</v>
      </c>
      <c r="B135" s="19" t="s">
        <v>215</v>
      </c>
      <c r="C135" s="30">
        <v>1000000</v>
      </c>
      <c r="D135" s="21">
        <v>1000000</v>
      </c>
      <c r="E135" s="21"/>
      <c r="F135" s="22">
        <v>0</v>
      </c>
    </row>
    <row r="136" spans="1:6" s="59" customFormat="1">
      <c r="A136" s="18"/>
      <c r="B136" s="19"/>
      <c r="C136" s="20"/>
      <c r="D136" s="21"/>
      <c r="E136" s="21"/>
      <c r="F136" s="22"/>
    </row>
    <row r="137" spans="1:6" ht="12.75" hidden="1" customHeight="1">
      <c r="A137" s="23" t="s">
        <v>216</v>
      </c>
      <c r="B137" s="24" t="s">
        <v>217</v>
      </c>
      <c r="C137" s="25">
        <v>0</v>
      </c>
      <c r="D137" s="25">
        <v>0</v>
      </c>
      <c r="E137" s="25">
        <v>0</v>
      </c>
      <c r="F137" s="26">
        <v>0</v>
      </c>
    </row>
    <row r="138" spans="1:6" ht="12.75" hidden="1" customHeight="1">
      <c r="A138" s="31" t="s">
        <v>218</v>
      </c>
      <c r="B138" s="32" t="s">
        <v>219</v>
      </c>
      <c r="C138" s="30">
        <v>0</v>
      </c>
      <c r="D138" s="21">
        <v>0</v>
      </c>
      <c r="E138" s="21"/>
      <c r="F138" s="22">
        <v>0</v>
      </c>
    </row>
    <row r="139" spans="1:6" hidden="1">
      <c r="A139" s="18" t="s">
        <v>220</v>
      </c>
      <c r="B139" s="19" t="s">
        <v>221</v>
      </c>
      <c r="C139" s="30">
        <v>0</v>
      </c>
      <c r="D139" s="21">
        <v>0</v>
      </c>
      <c r="E139" s="21"/>
      <c r="F139" s="22">
        <v>0</v>
      </c>
    </row>
    <row r="140" spans="1:6" ht="12.75" hidden="1" customHeight="1">
      <c r="A140" s="18" t="s">
        <v>222</v>
      </c>
      <c r="B140" s="19" t="s">
        <v>223</v>
      </c>
      <c r="C140" s="30">
        <v>0</v>
      </c>
      <c r="D140" s="21">
        <v>0</v>
      </c>
      <c r="E140" s="21"/>
      <c r="F140" s="22">
        <v>0</v>
      </c>
    </row>
    <row r="141" spans="1:6" hidden="1">
      <c r="A141" s="31" t="s">
        <v>224</v>
      </c>
      <c r="B141" s="32" t="s">
        <v>225</v>
      </c>
      <c r="C141" s="30">
        <v>0</v>
      </c>
      <c r="D141" s="21">
        <v>0</v>
      </c>
      <c r="E141" s="21"/>
      <c r="F141" s="22">
        <v>0</v>
      </c>
    </row>
    <row r="142" spans="1:6" s="59" customFormat="1" ht="25.5" hidden="1" customHeight="1">
      <c r="A142" s="18"/>
      <c r="B142" s="36"/>
      <c r="C142" s="20"/>
      <c r="D142" s="21"/>
      <c r="E142" s="21"/>
      <c r="F142" s="22"/>
    </row>
    <row r="143" spans="1:6" ht="25.5">
      <c r="A143" s="23" t="s">
        <v>226</v>
      </c>
      <c r="B143" s="24" t="s">
        <v>227</v>
      </c>
      <c r="C143" s="25">
        <v>2100000</v>
      </c>
      <c r="D143" s="25">
        <v>1600000</v>
      </c>
      <c r="E143" s="25">
        <v>0</v>
      </c>
      <c r="F143" s="26">
        <v>500000</v>
      </c>
    </row>
    <row r="144" spans="1:6" hidden="1">
      <c r="A144" s="18" t="s">
        <v>228</v>
      </c>
      <c r="B144" s="19" t="s">
        <v>229</v>
      </c>
      <c r="C144" s="30">
        <v>0</v>
      </c>
      <c r="D144" s="21">
        <v>0</v>
      </c>
      <c r="E144" s="21"/>
      <c r="F144" s="22">
        <v>0</v>
      </c>
    </row>
    <row r="145" spans="1:6" hidden="1">
      <c r="A145" s="18" t="s">
        <v>230</v>
      </c>
      <c r="B145" s="19" t="s">
        <v>231</v>
      </c>
      <c r="C145" s="30">
        <v>0</v>
      </c>
      <c r="D145" s="21">
        <v>0</v>
      </c>
      <c r="E145" s="21"/>
      <c r="F145" s="22">
        <v>0</v>
      </c>
    </row>
    <row r="146" spans="1:6" ht="25.5" hidden="1" customHeight="1">
      <c r="A146" s="18" t="s">
        <v>232</v>
      </c>
      <c r="B146" s="19" t="s">
        <v>233</v>
      </c>
      <c r="C146" s="30">
        <v>0</v>
      </c>
      <c r="D146" s="21">
        <v>0</v>
      </c>
      <c r="E146" s="21"/>
      <c r="F146" s="22">
        <v>0</v>
      </c>
    </row>
    <row r="147" spans="1:6" ht="25.5">
      <c r="A147" s="18" t="s">
        <v>234</v>
      </c>
      <c r="B147" s="19" t="s">
        <v>235</v>
      </c>
      <c r="C147" s="30">
        <v>2100000</v>
      </c>
      <c r="D147" s="21">
        <v>1600000</v>
      </c>
      <c r="E147" s="21"/>
      <c r="F147" s="22">
        <v>500000</v>
      </c>
    </row>
    <row r="148" spans="1:6" hidden="1">
      <c r="A148" s="18" t="s">
        <v>236</v>
      </c>
      <c r="B148" s="19" t="s">
        <v>237</v>
      </c>
      <c r="C148" s="30">
        <v>0</v>
      </c>
      <c r="D148" s="21">
        <v>0</v>
      </c>
      <c r="E148" s="21"/>
      <c r="F148" s="22">
        <v>0</v>
      </c>
    </row>
    <row r="149" spans="1:6" hidden="1">
      <c r="A149" s="18" t="s">
        <v>238</v>
      </c>
      <c r="B149" s="19" t="s">
        <v>239</v>
      </c>
      <c r="C149" s="30">
        <v>0</v>
      </c>
      <c r="D149" s="21">
        <v>0</v>
      </c>
      <c r="E149" s="21"/>
      <c r="F149" s="22">
        <v>0</v>
      </c>
    </row>
    <row r="150" spans="1:6" ht="25.5" hidden="1">
      <c r="A150" s="18" t="s">
        <v>240</v>
      </c>
      <c r="B150" s="19" t="s">
        <v>241</v>
      </c>
      <c r="C150" s="30">
        <v>0</v>
      </c>
      <c r="D150" s="21">
        <v>0</v>
      </c>
      <c r="E150" s="21"/>
      <c r="F150" s="22">
        <v>0</v>
      </c>
    </row>
    <row r="151" spans="1:6" ht="15" customHeight="1">
      <c r="A151" s="18"/>
      <c r="B151" s="19"/>
      <c r="C151" s="20"/>
      <c r="D151" s="21"/>
      <c r="E151" s="21"/>
      <c r="F151" s="22"/>
    </row>
    <row r="152" spans="1:6">
      <c r="A152" s="23" t="s">
        <v>242</v>
      </c>
      <c r="B152" s="24" t="s">
        <v>243</v>
      </c>
      <c r="C152" s="25">
        <v>500000</v>
      </c>
      <c r="D152" s="25">
        <v>500000</v>
      </c>
      <c r="E152" s="25">
        <v>0</v>
      </c>
      <c r="F152" s="26">
        <v>0</v>
      </c>
    </row>
    <row r="153" spans="1:6" hidden="1">
      <c r="A153" s="18" t="s">
        <v>244</v>
      </c>
      <c r="B153" s="19" t="s">
        <v>245</v>
      </c>
      <c r="C153" s="30">
        <v>0</v>
      </c>
      <c r="D153" s="21">
        <v>0</v>
      </c>
      <c r="E153" s="21">
        <v>0</v>
      </c>
      <c r="F153" s="22">
        <v>0</v>
      </c>
    </row>
    <row r="154" spans="1:6" ht="12.75" customHeight="1">
      <c r="A154" s="18" t="s">
        <v>246</v>
      </c>
      <c r="B154" s="19" t="s">
        <v>247</v>
      </c>
      <c r="C154" s="30">
        <v>500000</v>
      </c>
      <c r="D154" s="21">
        <v>500000</v>
      </c>
      <c r="E154" s="21">
        <v>0</v>
      </c>
      <c r="F154" s="22">
        <v>0</v>
      </c>
    </row>
    <row r="155" spans="1:6" ht="12.75" customHeight="1">
      <c r="A155" s="31"/>
      <c r="B155" s="32"/>
      <c r="C155" s="20"/>
      <c r="D155" s="21"/>
      <c r="E155" s="21"/>
      <c r="F155" s="22"/>
    </row>
    <row r="156" spans="1:6" ht="12.75" hidden="1" customHeight="1">
      <c r="A156" s="23">
        <v>2.0499999999999998</v>
      </c>
      <c r="B156" s="24" t="s">
        <v>248</v>
      </c>
      <c r="C156" s="30">
        <v>0</v>
      </c>
      <c r="D156" s="30">
        <v>0</v>
      </c>
      <c r="E156" s="30">
        <v>0</v>
      </c>
      <c r="F156" s="35">
        <v>0</v>
      </c>
    </row>
    <row r="157" spans="1:6" ht="12.75" hidden="1" customHeight="1">
      <c r="A157" s="31" t="s">
        <v>249</v>
      </c>
      <c r="B157" s="32" t="s">
        <v>250</v>
      </c>
      <c r="C157" s="30">
        <v>0</v>
      </c>
      <c r="D157" s="21">
        <v>0</v>
      </c>
      <c r="E157" s="21">
        <v>0</v>
      </c>
      <c r="F157" s="22">
        <v>0</v>
      </c>
    </row>
    <row r="158" spans="1:6" ht="12.75" hidden="1" customHeight="1">
      <c r="A158" s="31" t="s">
        <v>251</v>
      </c>
      <c r="B158" s="32" t="s">
        <v>252</v>
      </c>
      <c r="C158" s="30">
        <v>0</v>
      </c>
      <c r="D158" s="21">
        <v>0</v>
      </c>
      <c r="E158" s="21">
        <v>0</v>
      </c>
      <c r="F158" s="22">
        <v>0</v>
      </c>
    </row>
    <row r="159" spans="1:6" ht="12.75" hidden="1" customHeight="1">
      <c r="A159" s="31" t="s">
        <v>253</v>
      </c>
      <c r="B159" s="32" t="s">
        <v>254</v>
      </c>
      <c r="C159" s="30">
        <v>0</v>
      </c>
      <c r="D159" s="21">
        <v>0</v>
      </c>
      <c r="E159" s="21">
        <v>0</v>
      </c>
      <c r="F159" s="22">
        <v>0</v>
      </c>
    </row>
    <row r="160" spans="1:6" ht="12.75" hidden="1" customHeight="1">
      <c r="A160" s="31" t="s">
        <v>255</v>
      </c>
      <c r="B160" s="32" t="s">
        <v>256</v>
      </c>
      <c r="C160" s="30">
        <v>0</v>
      </c>
      <c r="D160" s="21">
        <v>0</v>
      </c>
      <c r="E160" s="21">
        <v>0</v>
      </c>
      <c r="F160" s="22">
        <v>0</v>
      </c>
    </row>
    <row r="161" spans="1:6" s="59" customFormat="1" ht="12.75" hidden="1" customHeight="1">
      <c r="A161" s="18"/>
      <c r="B161" s="19"/>
      <c r="C161" s="20"/>
      <c r="D161" s="21"/>
      <c r="E161" s="21"/>
      <c r="F161" s="22"/>
    </row>
    <row r="162" spans="1:6">
      <c r="A162" s="23" t="s">
        <v>257</v>
      </c>
      <c r="B162" s="24" t="s">
        <v>258</v>
      </c>
      <c r="C162" s="25">
        <v>5212700</v>
      </c>
      <c r="D162" s="25">
        <v>5107000</v>
      </c>
      <c r="E162" s="25">
        <v>105700</v>
      </c>
      <c r="F162" s="26">
        <v>0</v>
      </c>
    </row>
    <row r="163" spans="1:6">
      <c r="A163" s="18" t="s">
        <v>259</v>
      </c>
      <c r="B163" s="19" t="s">
        <v>260</v>
      </c>
      <c r="C163" s="30">
        <v>926000</v>
      </c>
      <c r="D163" s="21">
        <v>926000</v>
      </c>
      <c r="E163" s="21"/>
      <c r="F163" s="22">
        <v>0</v>
      </c>
    </row>
    <row r="164" spans="1:6" ht="25.5" hidden="1">
      <c r="A164" s="18" t="s">
        <v>261</v>
      </c>
      <c r="B164" s="19" t="s">
        <v>262</v>
      </c>
      <c r="C164" s="30">
        <v>0</v>
      </c>
      <c r="D164" s="21">
        <v>0</v>
      </c>
      <c r="E164" s="21"/>
      <c r="F164" s="22">
        <v>0</v>
      </c>
    </row>
    <row r="165" spans="1:6">
      <c r="A165" s="18" t="s">
        <v>263</v>
      </c>
      <c r="B165" s="19" t="s">
        <v>264</v>
      </c>
      <c r="C165" s="30">
        <v>3321000</v>
      </c>
      <c r="D165" s="21">
        <v>3321000</v>
      </c>
      <c r="E165" s="21"/>
      <c r="F165" s="22">
        <v>0</v>
      </c>
    </row>
    <row r="166" spans="1:6">
      <c r="A166" s="18" t="s">
        <v>265</v>
      </c>
      <c r="B166" s="19" t="s">
        <v>266</v>
      </c>
      <c r="C166" s="30">
        <v>860000</v>
      </c>
      <c r="D166" s="21">
        <v>860000</v>
      </c>
      <c r="E166" s="21"/>
      <c r="F166" s="22">
        <v>0</v>
      </c>
    </row>
    <row r="167" spans="1:6" hidden="1">
      <c r="A167" s="18" t="s">
        <v>267</v>
      </c>
      <c r="B167" s="19" t="s">
        <v>268</v>
      </c>
      <c r="C167" s="30">
        <v>0</v>
      </c>
      <c r="D167" s="21">
        <v>0</v>
      </c>
      <c r="E167" s="21"/>
      <c r="F167" s="22">
        <v>0</v>
      </c>
    </row>
    <row r="168" spans="1:6" hidden="1">
      <c r="A168" s="18" t="s">
        <v>269</v>
      </c>
      <c r="B168" s="19" t="s">
        <v>270</v>
      </c>
      <c r="C168" s="30">
        <v>0</v>
      </c>
      <c r="D168" s="21">
        <v>0</v>
      </c>
      <c r="E168" s="21"/>
      <c r="F168" s="22">
        <v>0</v>
      </c>
    </row>
    <row r="169" spans="1:6">
      <c r="A169" s="18" t="s">
        <v>271</v>
      </c>
      <c r="B169" s="19" t="s">
        <v>272</v>
      </c>
      <c r="C169" s="30">
        <v>105700</v>
      </c>
      <c r="D169" s="21">
        <v>0</v>
      </c>
      <c r="E169" s="21">
        <v>105700</v>
      </c>
      <c r="F169" s="22">
        <v>0</v>
      </c>
    </row>
    <row r="170" spans="1:6" hidden="1">
      <c r="A170" s="18" t="s">
        <v>273</v>
      </c>
      <c r="B170" s="19" t="s">
        <v>274</v>
      </c>
      <c r="C170" s="30">
        <v>0</v>
      </c>
      <c r="D170" s="21">
        <v>0</v>
      </c>
      <c r="E170" s="21"/>
      <c r="F170" s="22">
        <v>0</v>
      </c>
    </row>
    <row r="171" spans="1:6" s="59" customFormat="1">
      <c r="A171" s="18"/>
      <c r="B171" s="19"/>
      <c r="C171" s="20"/>
      <c r="D171" s="21"/>
      <c r="E171" s="21"/>
      <c r="F171" s="22"/>
    </row>
    <row r="172" spans="1:6">
      <c r="A172" s="23">
        <v>5</v>
      </c>
      <c r="B172" s="24" t="s">
        <v>275</v>
      </c>
      <c r="C172" s="25">
        <v>82845000</v>
      </c>
      <c r="D172" s="25">
        <v>27160000</v>
      </c>
      <c r="E172" s="25">
        <v>29190000</v>
      </c>
      <c r="F172" s="26">
        <v>26495000</v>
      </c>
    </row>
    <row r="173" spans="1:6" s="59" customFormat="1">
      <c r="A173" s="18"/>
      <c r="B173" s="19"/>
      <c r="C173" s="20"/>
      <c r="D173" s="21"/>
      <c r="E173" s="21"/>
      <c r="F173" s="22"/>
    </row>
    <row r="174" spans="1:6" ht="12.75" customHeight="1">
      <c r="A174" s="23" t="s">
        <v>276</v>
      </c>
      <c r="B174" s="24" t="s">
        <v>277</v>
      </c>
      <c r="C174" s="25">
        <v>82845000</v>
      </c>
      <c r="D174" s="25">
        <v>27160000</v>
      </c>
      <c r="E174" s="25">
        <v>29190000</v>
      </c>
      <c r="F174" s="26">
        <v>26495000</v>
      </c>
    </row>
    <row r="175" spans="1:6" ht="12.75" hidden="1" customHeight="1">
      <c r="A175" s="31" t="s">
        <v>278</v>
      </c>
      <c r="B175" s="32" t="s">
        <v>279</v>
      </c>
      <c r="C175" s="30">
        <v>0</v>
      </c>
      <c r="D175" s="21">
        <v>0</v>
      </c>
      <c r="E175" s="21"/>
      <c r="F175" s="22">
        <v>0</v>
      </c>
    </row>
    <row r="176" spans="1:6" hidden="1">
      <c r="A176" s="31" t="s">
        <v>280</v>
      </c>
      <c r="B176" s="32" t="s">
        <v>281</v>
      </c>
      <c r="C176" s="30">
        <v>0</v>
      </c>
      <c r="D176" s="21">
        <v>0</v>
      </c>
      <c r="E176" s="21"/>
      <c r="F176" s="22">
        <v>0</v>
      </c>
    </row>
    <row r="177" spans="1:6">
      <c r="A177" s="18" t="s">
        <v>282</v>
      </c>
      <c r="B177" s="19" t="s">
        <v>283</v>
      </c>
      <c r="C177" s="30">
        <v>580000</v>
      </c>
      <c r="D177" s="21">
        <v>60000</v>
      </c>
      <c r="E177" s="21">
        <v>420000</v>
      </c>
      <c r="F177" s="22">
        <v>100000</v>
      </c>
    </row>
    <row r="178" spans="1:6">
      <c r="A178" s="18" t="s">
        <v>284</v>
      </c>
      <c r="B178" s="19" t="s">
        <v>285</v>
      </c>
      <c r="C178" s="30">
        <v>2305000</v>
      </c>
      <c r="D178" s="21">
        <v>600000</v>
      </c>
      <c r="E178" s="21">
        <v>610000</v>
      </c>
      <c r="F178" s="22">
        <v>1095000</v>
      </c>
    </row>
    <row r="179" spans="1:6" ht="12.75" customHeight="1">
      <c r="A179" s="18" t="s">
        <v>286</v>
      </c>
      <c r="B179" s="19" t="s">
        <v>287</v>
      </c>
      <c r="C179" s="30">
        <v>77150000</v>
      </c>
      <c r="D179" s="21">
        <v>24000000</v>
      </c>
      <c r="E179" s="21">
        <v>27850000</v>
      </c>
      <c r="F179" s="22">
        <v>25300000</v>
      </c>
    </row>
    <row r="180" spans="1:6" ht="25.5" customHeight="1">
      <c r="A180" s="31" t="s">
        <v>288</v>
      </c>
      <c r="B180" s="32" t="s">
        <v>289</v>
      </c>
      <c r="C180" s="30">
        <v>160000</v>
      </c>
      <c r="D180" s="21">
        <v>0</v>
      </c>
      <c r="E180" s="21">
        <v>160000</v>
      </c>
      <c r="F180" s="22">
        <v>0</v>
      </c>
    </row>
    <row r="181" spans="1:6" hidden="1">
      <c r="A181" s="18" t="s">
        <v>290</v>
      </c>
      <c r="B181" s="19" t="s">
        <v>291</v>
      </c>
      <c r="C181" s="30">
        <v>0</v>
      </c>
      <c r="D181" s="21">
        <v>0</v>
      </c>
      <c r="E181" s="21">
        <v>0</v>
      </c>
      <c r="F181" s="22">
        <v>0</v>
      </c>
    </row>
    <row r="182" spans="1:6">
      <c r="A182" s="18" t="s">
        <v>292</v>
      </c>
      <c r="B182" s="19" t="s">
        <v>293</v>
      </c>
      <c r="C182" s="30">
        <v>2650000</v>
      </c>
      <c r="D182" s="21">
        <v>2500000</v>
      </c>
      <c r="E182" s="21">
        <v>150000</v>
      </c>
      <c r="F182" s="22">
        <v>0</v>
      </c>
    </row>
    <row r="183" spans="1:6" ht="12.75" customHeight="1">
      <c r="A183" s="18"/>
      <c r="B183" s="19"/>
      <c r="C183" s="20"/>
      <c r="D183" s="21"/>
      <c r="E183" s="21"/>
      <c r="F183" s="22"/>
    </row>
    <row r="184" spans="1:6" ht="12.75" hidden="1" customHeight="1">
      <c r="A184" s="23">
        <v>5.0199999999999996</v>
      </c>
      <c r="B184" s="24" t="s">
        <v>294</v>
      </c>
      <c r="C184" s="25">
        <v>0</v>
      </c>
      <c r="D184" s="25">
        <v>0</v>
      </c>
      <c r="E184" s="25">
        <v>0</v>
      </c>
      <c r="F184" s="26">
        <v>0</v>
      </c>
    </row>
    <row r="185" spans="1:6" ht="12.75" hidden="1" customHeight="1">
      <c r="A185" s="31" t="s">
        <v>295</v>
      </c>
      <c r="B185" s="32" t="s">
        <v>296</v>
      </c>
      <c r="C185" s="30">
        <v>0</v>
      </c>
      <c r="D185" s="21">
        <v>0</v>
      </c>
      <c r="E185" s="21">
        <v>0</v>
      </c>
      <c r="F185" s="22">
        <v>0</v>
      </c>
    </row>
    <row r="186" spans="1:6" ht="12.75" hidden="1" customHeight="1">
      <c r="A186" s="31" t="s">
        <v>297</v>
      </c>
      <c r="B186" s="32" t="s">
        <v>298</v>
      </c>
      <c r="C186" s="30">
        <v>0</v>
      </c>
      <c r="D186" s="21">
        <v>0</v>
      </c>
      <c r="E186" s="21">
        <v>0</v>
      </c>
      <c r="F186" s="22">
        <v>0</v>
      </c>
    </row>
    <row r="187" spans="1:6" ht="12.75" hidden="1" customHeight="1">
      <c r="A187" s="31" t="s">
        <v>299</v>
      </c>
      <c r="B187" s="32" t="s">
        <v>300</v>
      </c>
      <c r="C187" s="30">
        <v>0</v>
      </c>
      <c r="D187" s="21">
        <v>0</v>
      </c>
      <c r="E187" s="21">
        <v>0</v>
      </c>
      <c r="F187" s="22">
        <v>0</v>
      </c>
    </row>
    <row r="188" spans="1:6" ht="12.75" hidden="1" customHeight="1">
      <c r="A188" s="31" t="s">
        <v>301</v>
      </c>
      <c r="B188" s="32" t="s">
        <v>302</v>
      </c>
      <c r="C188" s="30">
        <v>0</v>
      </c>
      <c r="D188" s="21">
        <v>0</v>
      </c>
      <c r="E188" s="21">
        <v>0</v>
      </c>
      <c r="F188" s="22">
        <v>0</v>
      </c>
    </row>
    <row r="189" spans="1:6" ht="12.75" hidden="1" customHeight="1">
      <c r="A189" s="31" t="s">
        <v>303</v>
      </c>
      <c r="B189" s="32" t="s">
        <v>304</v>
      </c>
      <c r="C189" s="30">
        <v>0</v>
      </c>
      <c r="D189" s="21">
        <v>0</v>
      </c>
      <c r="E189" s="21">
        <v>0</v>
      </c>
      <c r="F189" s="22">
        <v>0</v>
      </c>
    </row>
    <row r="190" spans="1:6" ht="12.75" hidden="1" customHeight="1">
      <c r="A190" s="31" t="s">
        <v>305</v>
      </c>
      <c r="B190" s="32" t="s">
        <v>306</v>
      </c>
      <c r="C190" s="30">
        <v>0</v>
      </c>
      <c r="D190" s="21">
        <v>0</v>
      </c>
      <c r="E190" s="21">
        <v>0</v>
      </c>
      <c r="F190" s="22">
        <v>0</v>
      </c>
    </row>
    <row r="191" spans="1:6" ht="12.75" hidden="1" customHeight="1">
      <c r="A191" s="31" t="s">
        <v>307</v>
      </c>
      <c r="B191" s="32" t="s">
        <v>308</v>
      </c>
      <c r="C191" s="30">
        <v>0</v>
      </c>
      <c r="D191" s="21">
        <v>0</v>
      </c>
      <c r="E191" s="21">
        <v>0</v>
      </c>
      <c r="F191" s="22">
        <v>0</v>
      </c>
    </row>
    <row r="192" spans="1:6" ht="12.75" hidden="1" customHeight="1">
      <c r="A192" s="31" t="s">
        <v>309</v>
      </c>
      <c r="B192" s="32" t="s">
        <v>310</v>
      </c>
      <c r="C192" s="30">
        <v>0</v>
      </c>
      <c r="D192" s="21">
        <v>0</v>
      </c>
      <c r="E192" s="21">
        <v>0</v>
      </c>
      <c r="F192" s="22">
        <v>0</v>
      </c>
    </row>
    <row r="193" spans="1:6" s="59" customFormat="1" ht="12.75" hidden="1" customHeight="1">
      <c r="A193" s="31"/>
      <c r="B193" s="32"/>
      <c r="C193" s="20"/>
      <c r="D193" s="21"/>
      <c r="E193" s="21"/>
      <c r="F193" s="22"/>
    </row>
    <row r="194" spans="1:6" ht="12.75" hidden="1" customHeight="1">
      <c r="A194" s="23">
        <v>5.03</v>
      </c>
      <c r="B194" s="24" t="s">
        <v>311</v>
      </c>
      <c r="C194" s="30">
        <v>0</v>
      </c>
      <c r="D194" s="30">
        <v>0</v>
      </c>
      <c r="E194" s="30">
        <v>0</v>
      </c>
      <c r="F194" s="35">
        <v>0</v>
      </c>
    </row>
    <row r="195" spans="1:6" ht="12.75" hidden="1" customHeight="1">
      <c r="A195" s="31" t="s">
        <v>312</v>
      </c>
      <c r="B195" s="32" t="s">
        <v>313</v>
      </c>
      <c r="C195" s="30">
        <v>0</v>
      </c>
      <c r="D195" s="21">
        <v>0</v>
      </c>
      <c r="E195" s="21">
        <v>0</v>
      </c>
      <c r="F195" s="22">
        <v>0</v>
      </c>
    </row>
    <row r="196" spans="1:6" ht="12.75" hidden="1" customHeight="1">
      <c r="A196" s="31" t="s">
        <v>314</v>
      </c>
      <c r="B196" s="32" t="s">
        <v>315</v>
      </c>
      <c r="C196" s="30">
        <v>0</v>
      </c>
      <c r="D196" s="21">
        <v>0</v>
      </c>
      <c r="E196" s="21">
        <v>0</v>
      </c>
      <c r="F196" s="22">
        <v>0</v>
      </c>
    </row>
    <row r="197" spans="1:6" ht="12.75" hidden="1" customHeight="1">
      <c r="A197" s="31" t="s">
        <v>316</v>
      </c>
      <c r="B197" s="32" t="s">
        <v>317</v>
      </c>
      <c r="C197" s="30">
        <v>0</v>
      </c>
      <c r="D197" s="21">
        <v>0</v>
      </c>
      <c r="E197" s="21">
        <v>0</v>
      </c>
      <c r="F197" s="22">
        <v>0</v>
      </c>
    </row>
    <row r="198" spans="1:6" s="59" customFormat="1" ht="12.75" hidden="1" customHeight="1">
      <c r="A198" s="18"/>
      <c r="B198" s="19"/>
      <c r="C198" s="20"/>
      <c r="D198" s="21"/>
      <c r="E198" s="21"/>
      <c r="F198" s="22"/>
    </row>
    <row r="199" spans="1:6" ht="12.75" hidden="1" customHeight="1">
      <c r="A199" s="23" t="s">
        <v>318</v>
      </c>
      <c r="B199" s="24" t="s">
        <v>319</v>
      </c>
      <c r="C199" s="25">
        <v>0</v>
      </c>
      <c r="D199" s="25">
        <v>0</v>
      </c>
      <c r="E199" s="25">
        <v>0</v>
      </c>
      <c r="F199" s="26">
        <v>0</v>
      </c>
    </row>
    <row r="200" spans="1:6" ht="12.75" hidden="1" customHeight="1">
      <c r="A200" s="31" t="s">
        <v>320</v>
      </c>
      <c r="B200" s="32" t="s">
        <v>321</v>
      </c>
      <c r="C200" s="30">
        <v>0</v>
      </c>
      <c r="D200" s="21">
        <v>0</v>
      </c>
      <c r="E200" s="21">
        <v>0</v>
      </c>
      <c r="F200" s="22">
        <v>0</v>
      </c>
    </row>
    <row r="201" spans="1:6" ht="12.75" hidden="1" customHeight="1">
      <c r="A201" s="18" t="s">
        <v>322</v>
      </c>
      <c r="B201" s="19" t="s">
        <v>323</v>
      </c>
      <c r="C201" s="30">
        <v>0</v>
      </c>
      <c r="D201" s="21">
        <v>0</v>
      </c>
      <c r="E201" s="21">
        <v>0</v>
      </c>
      <c r="F201" s="22">
        <v>0</v>
      </c>
    </row>
    <row r="202" spans="1:6" ht="12.75" hidden="1" customHeight="1">
      <c r="A202" s="31" t="s">
        <v>324</v>
      </c>
      <c r="B202" s="32" t="s">
        <v>325</v>
      </c>
      <c r="C202" s="30">
        <v>0</v>
      </c>
      <c r="D202" s="21">
        <v>0</v>
      </c>
      <c r="E202" s="21">
        <v>0</v>
      </c>
      <c r="F202" s="22">
        <v>0</v>
      </c>
    </row>
    <row r="203" spans="1:6" hidden="1">
      <c r="A203" s="18" t="s">
        <v>326</v>
      </c>
      <c r="B203" s="19" t="s">
        <v>327</v>
      </c>
      <c r="C203" s="30">
        <v>0</v>
      </c>
      <c r="D203" s="21">
        <v>0</v>
      </c>
      <c r="E203" s="21">
        <v>0</v>
      </c>
      <c r="F203" s="22">
        <v>0</v>
      </c>
    </row>
    <row r="204" spans="1:6" s="59" customFormat="1" hidden="1">
      <c r="A204" s="18"/>
      <c r="B204" s="19"/>
      <c r="C204" s="20"/>
      <c r="D204" s="21"/>
      <c r="E204" s="21"/>
      <c r="F204" s="22"/>
    </row>
    <row r="205" spans="1:6" ht="13.5" customHeight="1">
      <c r="A205" s="23">
        <v>6</v>
      </c>
      <c r="B205" s="24" t="s">
        <v>328</v>
      </c>
      <c r="C205" s="25">
        <v>1529500</v>
      </c>
      <c r="D205" s="25">
        <v>0</v>
      </c>
      <c r="E205" s="25">
        <v>1029500</v>
      </c>
      <c r="F205" s="26">
        <v>500000</v>
      </c>
    </row>
    <row r="206" spans="1:6" s="59" customFormat="1" ht="16.5" customHeight="1">
      <c r="A206" s="18"/>
      <c r="B206" s="19"/>
      <c r="C206" s="20"/>
      <c r="D206" s="21"/>
      <c r="E206" s="21"/>
      <c r="F206" s="22"/>
    </row>
    <row r="207" spans="1:6" ht="12.75" hidden="1" customHeight="1">
      <c r="A207" s="23" t="s">
        <v>329</v>
      </c>
      <c r="B207" s="24" t="s">
        <v>330</v>
      </c>
      <c r="C207" s="30">
        <v>0</v>
      </c>
      <c r="D207" s="30">
        <v>0</v>
      </c>
      <c r="E207" s="30">
        <v>0</v>
      </c>
      <c r="F207" s="35">
        <v>0</v>
      </c>
    </row>
    <row r="208" spans="1:6" ht="12.75" hidden="1" customHeight="1">
      <c r="A208" s="31" t="s">
        <v>331</v>
      </c>
      <c r="B208" s="32" t="s">
        <v>332</v>
      </c>
      <c r="C208" s="30">
        <v>0</v>
      </c>
      <c r="D208" s="21">
        <v>0</v>
      </c>
      <c r="E208" s="21">
        <v>0</v>
      </c>
      <c r="F208" s="22">
        <v>0</v>
      </c>
    </row>
    <row r="209" spans="1:6" ht="12.75" hidden="1" customHeight="1">
      <c r="A209" s="18" t="s">
        <v>333</v>
      </c>
      <c r="B209" s="19" t="s">
        <v>334</v>
      </c>
      <c r="C209" s="30">
        <v>0</v>
      </c>
      <c r="D209" s="21">
        <v>0</v>
      </c>
      <c r="E209" s="21">
        <v>0</v>
      </c>
      <c r="F209" s="22">
        <v>0</v>
      </c>
    </row>
    <row r="210" spans="1:6" ht="12.75" hidden="1" customHeight="1">
      <c r="A210" s="18" t="s">
        <v>335</v>
      </c>
      <c r="B210" s="19" t="s">
        <v>336</v>
      </c>
      <c r="C210" s="30">
        <v>0</v>
      </c>
      <c r="D210" s="21">
        <v>0</v>
      </c>
      <c r="E210" s="21">
        <v>0</v>
      </c>
      <c r="F210" s="22">
        <v>0</v>
      </c>
    </row>
    <row r="211" spans="1:6" ht="12.75" hidden="1" customHeight="1">
      <c r="A211" s="31" t="s">
        <v>337</v>
      </c>
      <c r="B211" s="32" t="s">
        <v>338</v>
      </c>
      <c r="C211" s="30">
        <v>0</v>
      </c>
      <c r="D211" s="21">
        <v>0</v>
      </c>
      <c r="E211" s="21">
        <v>0</v>
      </c>
      <c r="F211" s="22">
        <v>0</v>
      </c>
    </row>
    <row r="212" spans="1:6" ht="12.75" hidden="1" customHeight="1">
      <c r="A212" s="31" t="s">
        <v>339</v>
      </c>
      <c r="B212" s="32" t="s">
        <v>340</v>
      </c>
      <c r="C212" s="30">
        <v>0</v>
      </c>
      <c r="D212" s="21">
        <v>0</v>
      </c>
      <c r="E212" s="21">
        <v>0</v>
      </c>
      <c r="F212" s="22">
        <v>0</v>
      </c>
    </row>
    <row r="213" spans="1:6" ht="12.75" hidden="1" customHeight="1">
      <c r="A213" s="31" t="s">
        <v>341</v>
      </c>
      <c r="B213" s="32" t="s">
        <v>342</v>
      </c>
      <c r="C213" s="30">
        <v>0</v>
      </c>
      <c r="D213" s="21">
        <v>0</v>
      </c>
      <c r="E213" s="21">
        <v>0</v>
      </c>
      <c r="F213" s="22">
        <v>0</v>
      </c>
    </row>
    <row r="214" spans="1:6" ht="12.75" hidden="1" customHeight="1">
      <c r="A214" s="31" t="s">
        <v>343</v>
      </c>
      <c r="B214" s="32" t="s">
        <v>344</v>
      </c>
      <c r="C214" s="30">
        <v>0</v>
      </c>
      <c r="D214" s="21">
        <v>0</v>
      </c>
      <c r="E214" s="21">
        <v>0</v>
      </c>
      <c r="F214" s="22">
        <v>0</v>
      </c>
    </row>
    <row r="215" spans="1:6" ht="12.75" hidden="1" customHeight="1">
      <c r="A215" s="31" t="s">
        <v>345</v>
      </c>
      <c r="B215" s="32" t="s">
        <v>346</v>
      </c>
      <c r="C215" s="30">
        <v>0</v>
      </c>
      <c r="D215" s="21">
        <v>0</v>
      </c>
      <c r="E215" s="21">
        <v>0</v>
      </c>
      <c r="F215" s="22">
        <v>0</v>
      </c>
    </row>
    <row r="216" spans="1:6" ht="12.75" hidden="1" customHeight="1">
      <c r="A216" s="31" t="s">
        <v>347</v>
      </c>
      <c r="B216" s="32" t="s">
        <v>348</v>
      </c>
      <c r="C216" s="30">
        <v>0</v>
      </c>
      <c r="D216" s="21">
        <v>0</v>
      </c>
      <c r="E216" s="21">
        <v>0</v>
      </c>
      <c r="F216" s="22">
        <v>0</v>
      </c>
    </row>
    <row r="217" spans="1:6" s="59" customFormat="1" ht="12.75" hidden="1" customHeight="1">
      <c r="A217" s="18"/>
      <c r="B217" s="19"/>
      <c r="C217" s="20"/>
      <c r="D217" s="21"/>
      <c r="E217" s="21"/>
      <c r="F217" s="22"/>
    </row>
    <row r="218" spans="1:6" ht="12.75" customHeight="1">
      <c r="A218" s="23">
        <v>6.02</v>
      </c>
      <c r="B218" s="24" t="s">
        <v>349</v>
      </c>
      <c r="C218" s="25">
        <v>350000</v>
      </c>
      <c r="D218" s="25">
        <v>0</v>
      </c>
      <c r="E218" s="25">
        <v>350000</v>
      </c>
      <c r="F218" s="26">
        <v>0</v>
      </c>
    </row>
    <row r="219" spans="1:6" ht="12.75" hidden="1" customHeight="1">
      <c r="A219" s="31" t="s">
        <v>350</v>
      </c>
      <c r="B219" s="32" t="s">
        <v>351</v>
      </c>
      <c r="C219" s="30">
        <v>0</v>
      </c>
      <c r="D219" s="21">
        <v>0</v>
      </c>
      <c r="E219" s="21">
        <v>0</v>
      </c>
      <c r="F219" s="22">
        <v>0</v>
      </c>
    </row>
    <row r="220" spans="1:6" ht="12.75" hidden="1" customHeight="1">
      <c r="A220" s="31" t="s">
        <v>352</v>
      </c>
      <c r="B220" s="32" t="s">
        <v>353</v>
      </c>
      <c r="C220" s="30">
        <v>0</v>
      </c>
      <c r="D220" s="21">
        <v>0</v>
      </c>
      <c r="E220" s="21">
        <v>0</v>
      </c>
      <c r="F220" s="22">
        <v>0</v>
      </c>
    </row>
    <row r="221" spans="1:6" ht="12.75" hidden="1" customHeight="1">
      <c r="A221" s="31" t="s">
        <v>354</v>
      </c>
      <c r="B221" s="32" t="s">
        <v>355</v>
      </c>
      <c r="C221" s="30">
        <v>0</v>
      </c>
      <c r="D221" s="21">
        <v>0</v>
      </c>
      <c r="E221" s="21">
        <v>0</v>
      </c>
      <c r="F221" s="22">
        <v>0</v>
      </c>
    </row>
    <row r="222" spans="1:6" ht="12.75" customHeight="1">
      <c r="A222" s="61" t="s">
        <v>356</v>
      </c>
      <c r="B222" s="62" t="s">
        <v>357</v>
      </c>
      <c r="C222" s="63">
        <v>350000</v>
      </c>
      <c r="D222" s="64">
        <v>0</v>
      </c>
      <c r="E222" s="64">
        <v>350000</v>
      </c>
      <c r="F222" s="65">
        <v>0</v>
      </c>
    </row>
    <row r="223" spans="1:6" s="59" customFormat="1" ht="12.75" customHeight="1">
      <c r="A223" s="31"/>
      <c r="B223" s="32"/>
      <c r="C223" s="20"/>
      <c r="D223" s="21"/>
      <c r="E223" s="21"/>
      <c r="F223" s="22"/>
    </row>
    <row r="224" spans="1:6" ht="12.75" hidden="1" customHeight="1">
      <c r="A224" s="23">
        <v>6.03</v>
      </c>
      <c r="B224" s="24" t="s">
        <v>358</v>
      </c>
      <c r="C224" s="30">
        <v>0</v>
      </c>
      <c r="D224" s="30">
        <v>0</v>
      </c>
      <c r="E224" s="30">
        <v>0</v>
      </c>
      <c r="F224" s="35">
        <v>0</v>
      </c>
    </row>
    <row r="225" spans="1:6" ht="12.75" hidden="1" customHeight="1">
      <c r="A225" s="31" t="s">
        <v>359</v>
      </c>
      <c r="B225" s="32" t="s">
        <v>360</v>
      </c>
      <c r="C225" s="30">
        <v>0</v>
      </c>
      <c r="D225" s="21">
        <v>0</v>
      </c>
      <c r="E225" s="21">
        <v>0</v>
      </c>
      <c r="F225" s="22">
        <v>0</v>
      </c>
    </row>
    <row r="226" spans="1:6" ht="12.75" hidden="1" customHeight="1">
      <c r="A226" s="31" t="s">
        <v>361</v>
      </c>
      <c r="B226" s="32" t="s">
        <v>362</v>
      </c>
      <c r="C226" s="30">
        <v>0</v>
      </c>
      <c r="D226" s="21">
        <v>0</v>
      </c>
      <c r="E226" s="21">
        <v>0</v>
      </c>
      <c r="F226" s="22">
        <v>0</v>
      </c>
    </row>
    <row r="227" spans="1:6" ht="12.75" hidden="1" customHeight="1">
      <c r="A227" s="31" t="s">
        <v>363</v>
      </c>
      <c r="B227" s="32" t="s">
        <v>364</v>
      </c>
      <c r="C227" s="30">
        <v>0</v>
      </c>
      <c r="D227" s="21">
        <v>0</v>
      </c>
      <c r="E227" s="21">
        <v>0</v>
      </c>
      <c r="F227" s="22">
        <v>0</v>
      </c>
    </row>
    <row r="228" spans="1:6" ht="12.75" hidden="1" customHeight="1">
      <c r="A228" s="31" t="s">
        <v>365</v>
      </c>
      <c r="B228" s="32" t="s">
        <v>366</v>
      </c>
      <c r="C228" s="30">
        <v>0</v>
      </c>
      <c r="D228" s="21">
        <v>0</v>
      </c>
      <c r="E228" s="21">
        <v>0</v>
      </c>
      <c r="F228" s="22">
        <v>0</v>
      </c>
    </row>
    <row r="229" spans="1:6" ht="12.75" hidden="1" customHeight="1">
      <c r="A229" s="18" t="s">
        <v>367</v>
      </c>
      <c r="B229" s="19" t="s">
        <v>368</v>
      </c>
      <c r="C229" s="30">
        <v>0</v>
      </c>
      <c r="D229" s="21">
        <v>0</v>
      </c>
      <c r="E229" s="21">
        <v>0</v>
      </c>
      <c r="F229" s="22">
        <v>0</v>
      </c>
    </row>
    <row r="230" spans="1:6" ht="12.75" hidden="1" customHeight="1">
      <c r="A230" s="31" t="s">
        <v>369</v>
      </c>
      <c r="B230" s="32" t="s">
        <v>370</v>
      </c>
      <c r="C230" s="30">
        <v>0</v>
      </c>
      <c r="D230" s="21">
        <v>0</v>
      </c>
      <c r="E230" s="21">
        <v>0</v>
      </c>
      <c r="F230" s="22">
        <v>0</v>
      </c>
    </row>
    <row r="231" spans="1:6" s="59" customFormat="1" ht="12.75" hidden="1" customHeight="1">
      <c r="A231" s="31"/>
      <c r="B231" s="32"/>
      <c r="C231" s="20"/>
      <c r="D231" s="21"/>
      <c r="E231" s="21"/>
      <c r="F231" s="22"/>
    </row>
    <row r="232" spans="1:6" ht="12.75" hidden="1" customHeight="1">
      <c r="A232" s="23">
        <v>6.04</v>
      </c>
      <c r="B232" s="24" t="s">
        <v>371</v>
      </c>
      <c r="C232" s="30">
        <v>0</v>
      </c>
      <c r="D232" s="30">
        <v>0</v>
      </c>
      <c r="E232" s="30">
        <v>0</v>
      </c>
      <c r="F232" s="35">
        <v>0</v>
      </c>
    </row>
    <row r="233" spans="1:6" ht="12.75" hidden="1" customHeight="1">
      <c r="A233" s="31" t="s">
        <v>372</v>
      </c>
      <c r="B233" s="32" t="s">
        <v>373</v>
      </c>
      <c r="C233" s="30">
        <v>0</v>
      </c>
      <c r="D233" s="21">
        <v>0</v>
      </c>
      <c r="E233" s="21">
        <v>0</v>
      </c>
      <c r="F233" s="22">
        <v>0</v>
      </c>
    </row>
    <row r="234" spans="1:6" ht="12.75" hidden="1" customHeight="1">
      <c r="A234" s="31" t="s">
        <v>374</v>
      </c>
      <c r="B234" s="32" t="s">
        <v>375</v>
      </c>
      <c r="C234" s="30">
        <v>0</v>
      </c>
      <c r="D234" s="21">
        <v>0</v>
      </c>
      <c r="E234" s="21">
        <v>0</v>
      </c>
      <c r="F234" s="22">
        <v>0</v>
      </c>
    </row>
    <row r="235" spans="1:6" ht="12.75" hidden="1" customHeight="1">
      <c r="A235" s="31" t="s">
        <v>376</v>
      </c>
      <c r="B235" s="32" t="s">
        <v>377</v>
      </c>
      <c r="C235" s="30">
        <v>0</v>
      </c>
      <c r="D235" s="21">
        <v>0</v>
      </c>
      <c r="E235" s="21">
        <v>0</v>
      </c>
      <c r="F235" s="22">
        <v>0</v>
      </c>
    </row>
    <row r="236" spans="1:6" ht="12.75" hidden="1" customHeight="1">
      <c r="A236" s="18" t="s">
        <v>378</v>
      </c>
      <c r="B236" s="19" t="s">
        <v>379</v>
      </c>
      <c r="C236" s="30">
        <v>0</v>
      </c>
      <c r="D236" s="21">
        <v>0</v>
      </c>
      <c r="E236" s="21">
        <v>0</v>
      </c>
      <c r="F236" s="22">
        <v>0</v>
      </c>
    </row>
    <row r="237" spans="1:6" s="59" customFormat="1" ht="12.75" hidden="1" customHeight="1">
      <c r="A237" s="31"/>
      <c r="B237" s="32"/>
      <c r="C237" s="20"/>
      <c r="D237" s="21"/>
      <c r="E237" s="21"/>
      <c r="F237" s="22"/>
    </row>
    <row r="238" spans="1:6" ht="12.75" hidden="1" customHeight="1">
      <c r="A238" s="23">
        <v>6.05</v>
      </c>
      <c r="B238" s="24" t="s">
        <v>380</v>
      </c>
      <c r="C238" s="30">
        <v>0</v>
      </c>
      <c r="D238" s="30">
        <v>0</v>
      </c>
      <c r="E238" s="30">
        <v>0</v>
      </c>
      <c r="F238" s="35">
        <v>0</v>
      </c>
    </row>
    <row r="239" spans="1:6" ht="12.75" hidden="1" customHeight="1">
      <c r="A239" s="31" t="s">
        <v>381</v>
      </c>
      <c r="B239" s="32" t="s">
        <v>382</v>
      </c>
      <c r="C239" s="30">
        <v>0</v>
      </c>
      <c r="D239" s="21">
        <v>0</v>
      </c>
      <c r="E239" s="21">
        <v>0</v>
      </c>
      <c r="F239" s="22">
        <v>0</v>
      </c>
    </row>
    <row r="240" spans="1:6" s="59" customFormat="1" ht="12.75" hidden="1" customHeight="1">
      <c r="A240" s="31"/>
      <c r="B240" s="32"/>
      <c r="C240" s="20"/>
      <c r="D240" s="21"/>
      <c r="E240" s="21"/>
      <c r="F240" s="22"/>
    </row>
    <row r="241" spans="1:6" ht="12.75" customHeight="1">
      <c r="A241" s="23">
        <v>6.06</v>
      </c>
      <c r="B241" s="24" t="s">
        <v>383</v>
      </c>
      <c r="C241" s="25">
        <v>500000</v>
      </c>
      <c r="D241" s="25">
        <v>0</v>
      </c>
      <c r="E241" s="25">
        <v>0</v>
      </c>
      <c r="F241" s="26">
        <v>500000</v>
      </c>
    </row>
    <row r="242" spans="1:6" ht="12.75" hidden="1" customHeight="1">
      <c r="A242" s="31" t="s">
        <v>384</v>
      </c>
      <c r="B242" s="32" t="s">
        <v>385</v>
      </c>
      <c r="C242" s="30">
        <v>0</v>
      </c>
      <c r="D242" s="21">
        <v>0</v>
      </c>
      <c r="E242" s="21">
        <v>0</v>
      </c>
      <c r="F242" s="22">
        <v>0</v>
      </c>
    </row>
    <row r="243" spans="1:6">
      <c r="A243" s="31" t="s">
        <v>386</v>
      </c>
      <c r="B243" s="32" t="s">
        <v>387</v>
      </c>
      <c r="C243" s="30">
        <v>500000</v>
      </c>
      <c r="D243" s="21">
        <v>0</v>
      </c>
      <c r="E243" s="21">
        <v>0</v>
      </c>
      <c r="F243" s="22">
        <v>500000</v>
      </c>
    </row>
    <row r="244" spans="1:6" s="59" customFormat="1" ht="16.5" customHeight="1">
      <c r="A244" s="18"/>
      <c r="B244" s="19"/>
      <c r="C244" s="20"/>
      <c r="D244" s="21"/>
      <c r="E244" s="21"/>
      <c r="F244" s="22"/>
    </row>
    <row r="245" spans="1:6" ht="25.5">
      <c r="A245" s="23" t="s">
        <v>388</v>
      </c>
      <c r="B245" s="24" t="s">
        <v>389</v>
      </c>
      <c r="C245" s="25">
        <v>679500</v>
      </c>
      <c r="D245" s="25">
        <v>0</v>
      </c>
      <c r="E245" s="25">
        <v>679500</v>
      </c>
      <c r="F245" s="26">
        <v>0</v>
      </c>
    </row>
    <row r="246" spans="1:6" ht="12.75" customHeight="1">
      <c r="A246" s="18" t="s">
        <v>390</v>
      </c>
      <c r="B246" s="19" t="s">
        <v>391</v>
      </c>
      <c r="C246" s="30">
        <v>679500</v>
      </c>
      <c r="D246" s="21">
        <v>0</v>
      </c>
      <c r="E246" s="21">
        <v>679500</v>
      </c>
      <c r="F246" s="22">
        <v>0</v>
      </c>
    </row>
    <row r="247" spans="1:6" ht="12.75" hidden="1" customHeight="1">
      <c r="A247" s="31" t="s">
        <v>392</v>
      </c>
      <c r="B247" s="32" t="s">
        <v>393</v>
      </c>
      <c r="C247" s="30">
        <v>0</v>
      </c>
      <c r="D247" s="21">
        <v>0</v>
      </c>
      <c r="E247" s="21">
        <v>0</v>
      </c>
      <c r="F247" s="22">
        <v>0</v>
      </c>
    </row>
    <row r="248" spans="1:6" s="66" customFormat="1" ht="12.75" hidden="1" customHeight="1">
      <c r="A248" s="18"/>
      <c r="B248" s="19"/>
      <c r="C248" s="20"/>
      <c r="D248" s="21"/>
      <c r="E248" s="21"/>
      <c r="F248" s="22"/>
    </row>
    <row r="249" spans="1:6" ht="12.75" hidden="1" customHeight="1">
      <c r="A249" s="23">
        <v>9</v>
      </c>
      <c r="B249" s="24" t="s">
        <v>394</v>
      </c>
      <c r="C249" s="30">
        <v>0</v>
      </c>
      <c r="D249" s="30">
        <v>0</v>
      </c>
      <c r="E249" s="30">
        <v>0</v>
      </c>
      <c r="F249" s="35">
        <v>0</v>
      </c>
    </row>
    <row r="250" spans="1:6" s="59" customFormat="1" ht="12.75" hidden="1" customHeight="1">
      <c r="A250" s="18"/>
      <c r="B250" s="19"/>
      <c r="C250" s="20"/>
      <c r="D250" s="21"/>
      <c r="E250" s="21"/>
      <c r="F250" s="22"/>
    </row>
    <row r="251" spans="1:6" ht="12.75" hidden="1" customHeight="1">
      <c r="A251" s="23">
        <v>9.01</v>
      </c>
      <c r="B251" s="24" t="s">
        <v>395</v>
      </c>
      <c r="C251" s="30">
        <v>0</v>
      </c>
      <c r="D251" s="30">
        <v>0</v>
      </c>
      <c r="E251" s="30">
        <v>0</v>
      </c>
      <c r="F251" s="35">
        <v>0</v>
      </c>
    </row>
    <row r="252" spans="1:6" ht="12.75" hidden="1" customHeight="1">
      <c r="A252" s="31" t="s">
        <v>396</v>
      </c>
      <c r="B252" s="32" t="s">
        <v>397</v>
      </c>
      <c r="C252" s="30">
        <v>0</v>
      </c>
      <c r="D252" s="21">
        <v>0</v>
      </c>
      <c r="E252" s="21">
        <v>0</v>
      </c>
      <c r="F252" s="22">
        <v>0</v>
      </c>
    </row>
    <row r="253" spans="1:6" s="59" customFormat="1" ht="12.75" hidden="1" customHeight="1">
      <c r="A253" s="31"/>
      <c r="B253" s="32"/>
      <c r="C253" s="20"/>
      <c r="D253" s="21"/>
      <c r="E253" s="21"/>
      <c r="F253" s="22"/>
    </row>
    <row r="254" spans="1:6" ht="12.75" hidden="1" customHeight="1">
      <c r="A254" s="23" t="s">
        <v>398</v>
      </c>
      <c r="B254" s="24" t="s">
        <v>399</v>
      </c>
      <c r="C254" s="30">
        <v>0</v>
      </c>
      <c r="D254" s="30">
        <v>0</v>
      </c>
      <c r="E254" s="30">
        <v>0</v>
      </c>
      <c r="F254" s="35">
        <v>0</v>
      </c>
    </row>
    <row r="255" spans="1:6" ht="25.5" hidden="1" customHeight="1">
      <c r="A255" s="18" t="s">
        <v>400</v>
      </c>
      <c r="B255" s="19" t="s">
        <v>401</v>
      </c>
      <c r="C255" s="30">
        <v>0</v>
      </c>
      <c r="D255" s="21">
        <v>0</v>
      </c>
      <c r="E255" s="21">
        <v>0</v>
      </c>
      <c r="F255" s="22">
        <v>0</v>
      </c>
    </row>
    <row r="256" spans="1:6" ht="25.5" hidden="1">
      <c r="A256" s="18" t="s">
        <v>402</v>
      </c>
      <c r="B256" s="19" t="s">
        <v>403</v>
      </c>
      <c r="C256" s="30">
        <v>0</v>
      </c>
      <c r="D256" s="21">
        <v>0</v>
      </c>
      <c r="E256" s="21">
        <v>0</v>
      </c>
      <c r="F256" s="22">
        <v>0</v>
      </c>
    </row>
    <row r="257" spans="1:6" ht="13.5" thickBot="1">
      <c r="A257" s="37"/>
      <c r="B257" s="38"/>
      <c r="C257" s="39"/>
      <c r="D257" s="39"/>
      <c r="E257" s="39"/>
      <c r="F257" s="40"/>
    </row>
  </sheetData>
  <mergeCells count="9">
    <mergeCell ref="C7:C8"/>
    <mergeCell ref="A1:F1"/>
    <mergeCell ref="A2:F2"/>
    <mergeCell ref="A3:F3"/>
    <mergeCell ref="A4:F4"/>
    <mergeCell ref="A5:F5"/>
    <mergeCell ref="A6:A8"/>
    <mergeCell ref="B6:B8"/>
    <mergeCell ref="C6:F6"/>
  </mergeCells>
  <printOptions horizontalCentered="1"/>
  <pageMargins left="0.39370078740157483" right="0.39370078740157483" top="0.39370078740157483" bottom="0.39370078740157483" header="0.19685039370078741" footer="0"/>
  <pageSetup scale="85" fitToHeight="3" orientation="landscape" r:id="rId1"/>
  <headerFooter alignWithMargins="0">
    <oddHeader>&amp;L&amp;G</oddHeader>
  </headerFooter>
  <rowBreaks count="2" manualBreakCount="2">
    <brk id="107" max="5" man="1"/>
    <brk id="182" max="5" man="1"/>
  </rowBreaks>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F257"/>
  <sheetViews>
    <sheetView zoomScaleNormal="100" workbookViewId="0">
      <pane xSplit="2" ySplit="7" topLeftCell="C36" activePane="bottomRight" state="frozen"/>
      <selection activeCell="I22" sqref="I22"/>
      <selection pane="topRight" activeCell="I22" sqref="I22"/>
      <selection pane="bottomLeft" activeCell="I22" sqref="I22"/>
      <selection pane="bottomRight" sqref="A1:F1"/>
    </sheetView>
  </sheetViews>
  <sheetFormatPr baseColWidth="10" defaultRowHeight="12.75"/>
  <cols>
    <col min="1" max="1" width="8.140625" style="56" customWidth="1"/>
    <col min="2" max="2" width="47.140625" style="57" customWidth="1"/>
    <col min="3" max="3" width="23.42578125" style="58" customWidth="1"/>
    <col min="4" max="6" width="19.7109375" style="58" customWidth="1"/>
    <col min="7" max="251" width="11.42578125" style="47"/>
    <col min="252" max="252" width="8.140625" style="47" customWidth="1"/>
    <col min="253" max="253" width="47.140625" style="47" customWidth="1"/>
    <col min="254" max="254" width="23.42578125" style="47" customWidth="1"/>
    <col min="255" max="257" width="19.7109375" style="47" customWidth="1"/>
    <col min="258" max="258" width="16.85546875" style="47" bestFit="1" customWidth="1"/>
    <col min="259" max="507" width="11.42578125" style="47"/>
    <col min="508" max="508" width="8.140625" style="47" customWidth="1"/>
    <col min="509" max="509" width="47.140625" style="47" customWidth="1"/>
    <col min="510" max="510" width="23.42578125" style="47" customWidth="1"/>
    <col min="511" max="513" width="19.7109375" style="47" customWidth="1"/>
    <col min="514" max="514" width="16.85546875" style="47" bestFit="1" customWidth="1"/>
    <col min="515" max="763" width="11.42578125" style="47"/>
    <col min="764" max="764" width="8.140625" style="47" customWidth="1"/>
    <col min="765" max="765" width="47.140625" style="47" customWidth="1"/>
    <col min="766" max="766" width="23.42578125" style="47" customWidth="1"/>
    <col min="767" max="769" width="19.7109375" style="47" customWidth="1"/>
    <col min="770" max="770" width="16.85546875" style="47" bestFit="1" customWidth="1"/>
    <col min="771" max="1019" width="11.42578125" style="47"/>
    <col min="1020" max="1020" width="8.140625" style="47" customWidth="1"/>
    <col min="1021" max="1021" width="47.140625" style="47" customWidth="1"/>
    <col min="1022" max="1022" width="23.42578125" style="47" customWidth="1"/>
    <col min="1023" max="1025" width="19.7109375" style="47" customWidth="1"/>
    <col min="1026" max="1026" width="16.85546875" style="47" bestFit="1" customWidth="1"/>
    <col min="1027" max="1275" width="11.42578125" style="47"/>
    <col min="1276" max="1276" width="8.140625" style="47" customWidth="1"/>
    <col min="1277" max="1277" width="47.140625" style="47" customWidth="1"/>
    <col min="1278" max="1278" width="23.42578125" style="47" customWidth="1"/>
    <col min="1279" max="1281" width="19.7109375" style="47" customWidth="1"/>
    <col min="1282" max="1282" width="16.85546875" style="47" bestFit="1" customWidth="1"/>
    <col min="1283" max="1531" width="11.42578125" style="47"/>
    <col min="1532" max="1532" width="8.140625" style="47" customWidth="1"/>
    <col min="1533" max="1533" width="47.140625" style="47" customWidth="1"/>
    <col min="1534" max="1534" width="23.42578125" style="47" customWidth="1"/>
    <col min="1535" max="1537" width="19.7109375" style="47" customWidth="1"/>
    <col min="1538" max="1538" width="16.85546875" style="47" bestFit="1" customWidth="1"/>
    <col min="1539" max="1787" width="11.42578125" style="47"/>
    <col min="1788" max="1788" width="8.140625" style="47" customWidth="1"/>
    <col min="1789" max="1789" width="47.140625" style="47" customWidth="1"/>
    <col min="1790" max="1790" width="23.42578125" style="47" customWidth="1"/>
    <col min="1791" max="1793" width="19.7109375" style="47" customWidth="1"/>
    <col min="1794" max="1794" width="16.85546875" style="47" bestFit="1" customWidth="1"/>
    <col min="1795" max="2043" width="11.42578125" style="47"/>
    <col min="2044" max="2044" width="8.140625" style="47" customWidth="1"/>
    <col min="2045" max="2045" width="47.140625" style="47" customWidth="1"/>
    <col min="2046" max="2046" width="23.42578125" style="47" customWidth="1"/>
    <col min="2047" max="2049" width="19.7109375" style="47" customWidth="1"/>
    <col min="2050" max="2050" width="16.85546875" style="47" bestFit="1" customWidth="1"/>
    <col min="2051" max="2299" width="11.42578125" style="47"/>
    <col min="2300" max="2300" width="8.140625" style="47" customWidth="1"/>
    <col min="2301" max="2301" width="47.140625" style="47" customWidth="1"/>
    <col min="2302" max="2302" width="23.42578125" style="47" customWidth="1"/>
    <col min="2303" max="2305" width="19.7109375" style="47" customWidth="1"/>
    <col min="2306" max="2306" width="16.85546875" style="47" bestFit="1" customWidth="1"/>
    <col min="2307" max="2555" width="11.42578125" style="47"/>
    <col min="2556" max="2556" width="8.140625" style="47" customWidth="1"/>
    <col min="2557" max="2557" width="47.140625" style="47" customWidth="1"/>
    <col min="2558" max="2558" width="23.42578125" style="47" customWidth="1"/>
    <col min="2559" max="2561" width="19.7109375" style="47" customWidth="1"/>
    <col min="2562" max="2562" width="16.85546875" style="47" bestFit="1" customWidth="1"/>
    <col min="2563" max="2811" width="11.42578125" style="47"/>
    <col min="2812" max="2812" width="8.140625" style="47" customWidth="1"/>
    <col min="2813" max="2813" width="47.140625" style="47" customWidth="1"/>
    <col min="2814" max="2814" width="23.42578125" style="47" customWidth="1"/>
    <col min="2815" max="2817" width="19.7109375" style="47" customWidth="1"/>
    <col min="2818" max="2818" width="16.85546875" style="47" bestFit="1" customWidth="1"/>
    <col min="2819" max="3067" width="11.42578125" style="47"/>
    <col min="3068" max="3068" width="8.140625" style="47" customWidth="1"/>
    <col min="3069" max="3069" width="47.140625" style="47" customWidth="1"/>
    <col min="3070" max="3070" width="23.42578125" style="47" customWidth="1"/>
    <col min="3071" max="3073" width="19.7109375" style="47" customWidth="1"/>
    <col min="3074" max="3074" width="16.85546875" style="47" bestFit="1" customWidth="1"/>
    <col min="3075" max="3323" width="11.42578125" style="47"/>
    <col min="3324" max="3324" width="8.140625" style="47" customWidth="1"/>
    <col min="3325" max="3325" width="47.140625" style="47" customWidth="1"/>
    <col min="3326" max="3326" width="23.42578125" style="47" customWidth="1"/>
    <col min="3327" max="3329" width="19.7109375" style="47" customWidth="1"/>
    <col min="3330" max="3330" width="16.85546875" style="47" bestFit="1" customWidth="1"/>
    <col min="3331" max="3579" width="11.42578125" style="47"/>
    <col min="3580" max="3580" width="8.140625" style="47" customWidth="1"/>
    <col min="3581" max="3581" width="47.140625" style="47" customWidth="1"/>
    <col min="3582" max="3582" width="23.42578125" style="47" customWidth="1"/>
    <col min="3583" max="3585" width="19.7109375" style="47" customWidth="1"/>
    <col min="3586" max="3586" width="16.85546875" style="47" bestFit="1" customWidth="1"/>
    <col min="3587" max="3835" width="11.42578125" style="47"/>
    <col min="3836" max="3836" width="8.140625" style="47" customWidth="1"/>
    <col min="3837" max="3837" width="47.140625" style="47" customWidth="1"/>
    <col min="3838" max="3838" width="23.42578125" style="47" customWidth="1"/>
    <col min="3839" max="3841" width="19.7109375" style="47" customWidth="1"/>
    <col min="3842" max="3842" width="16.85546875" style="47" bestFit="1" customWidth="1"/>
    <col min="3843" max="4091" width="11.42578125" style="47"/>
    <col min="4092" max="4092" width="8.140625" style="47" customWidth="1"/>
    <col min="4093" max="4093" width="47.140625" style="47" customWidth="1"/>
    <col min="4094" max="4094" width="23.42578125" style="47" customWidth="1"/>
    <col min="4095" max="4097" width="19.7109375" style="47" customWidth="1"/>
    <col min="4098" max="4098" width="16.85546875" style="47" bestFit="1" customWidth="1"/>
    <col min="4099" max="4347" width="11.42578125" style="47"/>
    <col min="4348" max="4348" width="8.140625" style="47" customWidth="1"/>
    <col min="4349" max="4349" width="47.140625" style="47" customWidth="1"/>
    <col min="4350" max="4350" width="23.42578125" style="47" customWidth="1"/>
    <col min="4351" max="4353" width="19.7109375" style="47" customWidth="1"/>
    <col min="4354" max="4354" width="16.85546875" style="47" bestFit="1" customWidth="1"/>
    <col min="4355" max="4603" width="11.42578125" style="47"/>
    <col min="4604" max="4604" width="8.140625" style="47" customWidth="1"/>
    <col min="4605" max="4605" width="47.140625" style="47" customWidth="1"/>
    <col min="4606" max="4606" width="23.42578125" style="47" customWidth="1"/>
    <col min="4607" max="4609" width="19.7109375" style="47" customWidth="1"/>
    <col min="4610" max="4610" width="16.85546875" style="47" bestFit="1" customWidth="1"/>
    <col min="4611" max="4859" width="11.42578125" style="47"/>
    <col min="4860" max="4860" width="8.140625" style="47" customWidth="1"/>
    <col min="4861" max="4861" width="47.140625" style="47" customWidth="1"/>
    <col min="4862" max="4862" width="23.42578125" style="47" customWidth="1"/>
    <col min="4863" max="4865" width="19.7109375" style="47" customWidth="1"/>
    <col min="4866" max="4866" width="16.85546875" style="47" bestFit="1" customWidth="1"/>
    <col min="4867" max="5115" width="11.42578125" style="47"/>
    <col min="5116" max="5116" width="8.140625" style="47" customWidth="1"/>
    <col min="5117" max="5117" width="47.140625" style="47" customWidth="1"/>
    <col min="5118" max="5118" width="23.42578125" style="47" customWidth="1"/>
    <col min="5119" max="5121" width="19.7109375" style="47" customWidth="1"/>
    <col min="5122" max="5122" width="16.85546875" style="47" bestFit="1" customWidth="1"/>
    <col min="5123" max="5371" width="11.42578125" style="47"/>
    <col min="5372" max="5372" width="8.140625" style="47" customWidth="1"/>
    <col min="5373" max="5373" width="47.140625" style="47" customWidth="1"/>
    <col min="5374" max="5374" width="23.42578125" style="47" customWidth="1"/>
    <col min="5375" max="5377" width="19.7109375" style="47" customWidth="1"/>
    <col min="5378" max="5378" width="16.85546875" style="47" bestFit="1" customWidth="1"/>
    <col min="5379" max="5627" width="11.42578125" style="47"/>
    <col min="5628" max="5628" width="8.140625" style="47" customWidth="1"/>
    <col min="5629" max="5629" width="47.140625" style="47" customWidth="1"/>
    <col min="5630" max="5630" width="23.42578125" style="47" customWidth="1"/>
    <col min="5631" max="5633" width="19.7109375" style="47" customWidth="1"/>
    <col min="5634" max="5634" width="16.85546875" style="47" bestFit="1" customWidth="1"/>
    <col min="5635" max="5883" width="11.42578125" style="47"/>
    <col min="5884" max="5884" width="8.140625" style="47" customWidth="1"/>
    <col min="5885" max="5885" width="47.140625" style="47" customWidth="1"/>
    <col min="5886" max="5886" width="23.42578125" style="47" customWidth="1"/>
    <col min="5887" max="5889" width="19.7109375" style="47" customWidth="1"/>
    <col min="5890" max="5890" width="16.85546875" style="47" bestFit="1" customWidth="1"/>
    <col min="5891" max="6139" width="11.42578125" style="47"/>
    <col min="6140" max="6140" width="8.140625" style="47" customWidth="1"/>
    <col min="6141" max="6141" width="47.140625" style="47" customWidth="1"/>
    <col min="6142" max="6142" width="23.42578125" style="47" customWidth="1"/>
    <col min="6143" max="6145" width="19.7109375" style="47" customWidth="1"/>
    <col min="6146" max="6146" width="16.85546875" style="47" bestFit="1" customWidth="1"/>
    <col min="6147" max="6395" width="11.42578125" style="47"/>
    <col min="6396" max="6396" width="8.140625" style="47" customWidth="1"/>
    <col min="6397" max="6397" width="47.140625" style="47" customWidth="1"/>
    <col min="6398" max="6398" width="23.42578125" style="47" customWidth="1"/>
    <col min="6399" max="6401" width="19.7109375" style="47" customWidth="1"/>
    <col min="6402" max="6402" width="16.85546875" style="47" bestFit="1" customWidth="1"/>
    <col min="6403" max="6651" width="11.42578125" style="47"/>
    <col min="6652" max="6652" width="8.140625" style="47" customWidth="1"/>
    <col min="6653" max="6653" width="47.140625" style="47" customWidth="1"/>
    <col min="6654" max="6654" width="23.42578125" style="47" customWidth="1"/>
    <col min="6655" max="6657" width="19.7109375" style="47" customWidth="1"/>
    <col min="6658" max="6658" width="16.85546875" style="47" bestFit="1" customWidth="1"/>
    <col min="6659" max="6907" width="11.42578125" style="47"/>
    <col min="6908" max="6908" width="8.140625" style="47" customWidth="1"/>
    <col min="6909" max="6909" width="47.140625" style="47" customWidth="1"/>
    <col min="6910" max="6910" width="23.42578125" style="47" customWidth="1"/>
    <col min="6911" max="6913" width="19.7109375" style="47" customWidth="1"/>
    <col min="6914" max="6914" width="16.85546875" style="47" bestFit="1" customWidth="1"/>
    <col min="6915" max="7163" width="11.42578125" style="47"/>
    <col min="7164" max="7164" width="8.140625" style="47" customWidth="1"/>
    <col min="7165" max="7165" width="47.140625" style="47" customWidth="1"/>
    <col min="7166" max="7166" width="23.42578125" style="47" customWidth="1"/>
    <col min="7167" max="7169" width="19.7109375" style="47" customWidth="1"/>
    <col min="7170" max="7170" width="16.85546875" style="47" bestFit="1" customWidth="1"/>
    <col min="7171" max="7419" width="11.42578125" style="47"/>
    <col min="7420" max="7420" width="8.140625" style="47" customWidth="1"/>
    <col min="7421" max="7421" width="47.140625" style="47" customWidth="1"/>
    <col min="7422" max="7422" width="23.42578125" style="47" customWidth="1"/>
    <col min="7423" max="7425" width="19.7109375" style="47" customWidth="1"/>
    <col min="7426" max="7426" width="16.85546875" style="47" bestFit="1" customWidth="1"/>
    <col min="7427" max="7675" width="11.42578125" style="47"/>
    <col min="7676" max="7676" width="8.140625" style="47" customWidth="1"/>
    <col min="7677" max="7677" width="47.140625" style="47" customWidth="1"/>
    <col min="7678" max="7678" width="23.42578125" style="47" customWidth="1"/>
    <col min="7679" max="7681" width="19.7109375" style="47" customWidth="1"/>
    <col min="7682" max="7682" width="16.85546875" style="47" bestFit="1" customWidth="1"/>
    <col min="7683" max="7931" width="11.42578125" style="47"/>
    <col min="7932" max="7932" width="8.140625" style="47" customWidth="1"/>
    <col min="7933" max="7933" width="47.140625" style="47" customWidth="1"/>
    <col min="7934" max="7934" width="23.42578125" style="47" customWidth="1"/>
    <col min="7935" max="7937" width="19.7109375" style="47" customWidth="1"/>
    <col min="7938" max="7938" width="16.85546875" style="47" bestFit="1" customWidth="1"/>
    <col min="7939" max="8187" width="11.42578125" style="47"/>
    <col min="8188" max="8188" width="8.140625" style="47" customWidth="1"/>
    <col min="8189" max="8189" width="47.140625" style="47" customWidth="1"/>
    <col min="8190" max="8190" width="23.42578125" style="47" customWidth="1"/>
    <col min="8191" max="8193" width="19.7109375" style="47" customWidth="1"/>
    <col min="8194" max="8194" width="16.85546875" style="47" bestFit="1" customWidth="1"/>
    <col min="8195" max="8443" width="11.42578125" style="47"/>
    <col min="8444" max="8444" width="8.140625" style="47" customWidth="1"/>
    <col min="8445" max="8445" width="47.140625" style="47" customWidth="1"/>
    <col min="8446" max="8446" width="23.42578125" style="47" customWidth="1"/>
    <col min="8447" max="8449" width="19.7109375" style="47" customWidth="1"/>
    <col min="8450" max="8450" width="16.85546875" style="47" bestFit="1" customWidth="1"/>
    <col min="8451" max="8699" width="11.42578125" style="47"/>
    <col min="8700" max="8700" width="8.140625" style="47" customWidth="1"/>
    <col min="8701" max="8701" width="47.140625" style="47" customWidth="1"/>
    <col min="8702" max="8702" width="23.42578125" style="47" customWidth="1"/>
    <col min="8703" max="8705" width="19.7109375" style="47" customWidth="1"/>
    <col min="8706" max="8706" width="16.85546875" style="47" bestFit="1" customWidth="1"/>
    <col min="8707" max="8955" width="11.42578125" style="47"/>
    <col min="8956" max="8956" width="8.140625" style="47" customWidth="1"/>
    <col min="8957" max="8957" width="47.140625" style="47" customWidth="1"/>
    <col min="8958" max="8958" width="23.42578125" style="47" customWidth="1"/>
    <col min="8959" max="8961" width="19.7109375" style="47" customWidth="1"/>
    <col min="8962" max="8962" width="16.85546875" style="47" bestFit="1" customWidth="1"/>
    <col min="8963" max="9211" width="11.42578125" style="47"/>
    <col min="9212" max="9212" width="8.140625" style="47" customWidth="1"/>
    <col min="9213" max="9213" width="47.140625" style="47" customWidth="1"/>
    <col min="9214" max="9214" width="23.42578125" style="47" customWidth="1"/>
    <col min="9215" max="9217" width="19.7109375" style="47" customWidth="1"/>
    <col min="9218" max="9218" width="16.85546875" style="47" bestFit="1" customWidth="1"/>
    <col min="9219" max="9467" width="11.42578125" style="47"/>
    <col min="9468" max="9468" width="8.140625" style="47" customWidth="1"/>
    <col min="9469" max="9469" width="47.140625" style="47" customWidth="1"/>
    <col min="9470" max="9470" width="23.42578125" style="47" customWidth="1"/>
    <col min="9471" max="9473" width="19.7109375" style="47" customWidth="1"/>
    <col min="9474" max="9474" width="16.85546875" style="47" bestFit="1" customWidth="1"/>
    <col min="9475" max="9723" width="11.42578125" style="47"/>
    <col min="9724" max="9724" width="8.140625" style="47" customWidth="1"/>
    <col min="9725" max="9725" width="47.140625" style="47" customWidth="1"/>
    <col min="9726" max="9726" width="23.42578125" style="47" customWidth="1"/>
    <col min="9727" max="9729" width="19.7109375" style="47" customWidth="1"/>
    <col min="9730" max="9730" width="16.85546875" style="47" bestFit="1" customWidth="1"/>
    <col min="9731" max="9979" width="11.42578125" style="47"/>
    <col min="9980" max="9980" width="8.140625" style="47" customWidth="1"/>
    <col min="9981" max="9981" width="47.140625" style="47" customWidth="1"/>
    <col min="9982" max="9982" width="23.42578125" style="47" customWidth="1"/>
    <col min="9983" max="9985" width="19.7109375" style="47" customWidth="1"/>
    <col min="9986" max="9986" width="16.85546875" style="47" bestFit="1" customWidth="1"/>
    <col min="9987" max="10235" width="11.42578125" style="47"/>
    <col min="10236" max="10236" width="8.140625" style="47" customWidth="1"/>
    <col min="10237" max="10237" width="47.140625" style="47" customWidth="1"/>
    <col min="10238" max="10238" width="23.42578125" style="47" customWidth="1"/>
    <col min="10239" max="10241" width="19.7109375" style="47" customWidth="1"/>
    <col min="10242" max="10242" width="16.85546875" style="47" bestFit="1" customWidth="1"/>
    <col min="10243" max="10491" width="11.42578125" style="47"/>
    <col min="10492" max="10492" width="8.140625" style="47" customWidth="1"/>
    <col min="10493" max="10493" width="47.140625" style="47" customWidth="1"/>
    <col min="10494" max="10494" width="23.42578125" style="47" customWidth="1"/>
    <col min="10495" max="10497" width="19.7109375" style="47" customWidth="1"/>
    <col min="10498" max="10498" width="16.85546875" style="47" bestFit="1" customWidth="1"/>
    <col min="10499" max="10747" width="11.42578125" style="47"/>
    <col min="10748" max="10748" width="8.140625" style="47" customWidth="1"/>
    <col min="10749" max="10749" width="47.140625" style="47" customWidth="1"/>
    <col min="10750" max="10750" width="23.42578125" style="47" customWidth="1"/>
    <col min="10751" max="10753" width="19.7109375" style="47" customWidth="1"/>
    <col min="10754" max="10754" width="16.85546875" style="47" bestFit="1" customWidth="1"/>
    <col min="10755" max="11003" width="11.42578125" style="47"/>
    <col min="11004" max="11004" width="8.140625" style="47" customWidth="1"/>
    <col min="11005" max="11005" width="47.140625" style="47" customWidth="1"/>
    <col min="11006" max="11006" width="23.42578125" style="47" customWidth="1"/>
    <col min="11007" max="11009" width="19.7109375" style="47" customWidth="1"/>
    <col min="11010" max="11010" width="16.85546875" style="47" bestFit="1" customWidth="1"/>
    <col min="11011" max="11259" width="11.42578125" style="47"/>
    <col min="11260" max="11260" width="8.140625" style="47" customWidth="1"/>
    <col min="11261" max="11261" width="47.140625" style="47" customWidth="1"/>
    <col min="11262" max="11262" width="23.42578125" style="47" customWidth="1"/>
    <col min="11263" max="11265" width="19.7109375" style="47" customWidth="1"/>
    <col min="11266" max="11266" width="16.85546875" style="47" bestFit="1" customWidth="1"/>
    <col min="11267" max="11515" width="11.42578125" style="47"/>
    <col min="11516" max="11516" width="8.140625" style="47" customWidth="1"/>
    <col min="11517" max="11517" width="47.140625" style="47" customWidth="1"/>
    <col min="11518" max="11518" width="23.42578125" style="47" customWidth="1"/>
    <col min="11519" max="11521" width="19.7109375" style="47" customWidth="1"/>
    <col min="11522" max="11522" width="16.85546875" style="47" bestFit="1" customWidth="1"/>
    <col min="11523" max="11771" width="11.42578125" style="47"/>
    <col min="11772" max="11772" width="8.140625" style="47" customWidth="1"/>
    <col min="11773" max="11773" width="47.140625" style="47" customWidth="1"/>
    <col min="11774" max="11774" width="23.42578125" style="47" customWidth="1"/>
    <col min="11775" max="11777" width="19.7109375" style="47" customWidth="1"/>
    <col min="11778" max="11778" width="16.85546875" style="47" bestFit="1" customWidth="1"/>
    <col min="11779" max="12027" width="11.42578125" style="47"/>
    <col min="12028" max="12028" width="8.140625" style="47" customWidth="1"/>
    <col min="12029" max="12029" width="47.140625" style="47" customWidth="1"/>
    <col min="12030" max="12030" width="23.42578125" style="47" customWidth="1"/>
    <col min="12031" max="12033" width="19.7109375" style="47" customWidth="1"/>
    <col min="12034" max="12034" width="16.85546875" style="47" bestFit="1" customWidth="1"/>
    <col min="12035" max="12283" width="11.42578125" style="47"/>
    <col min="12284" max="12284" width="8.140625" style="47" customWidth="1"/>
    <col min="12285" max="12285" width="47.140625" style="47" customWidth="1"/>
    <col min="12286" max="12286" width="23.42578125" style="47" customWidth="1"/>
    <col min="12287" max="12289" width="19.7109375" style="47" customWidth="1"/>
    <col min="12290" max="12290" width="16.85546875" style="47" bestFit="1" customWidth="1"/>
    <col min="12291" max="12539" width="11.42578125" style="47"/>
    <col min="12540" max="12540" width="8.140625" style="47" customWidth="1"/>
    <col min="12541" max="12541" width="47.140625" style="47" customWidth="1"/>
    <col min="12542" max="12542" width="23.42578125" style="47" customWidth="1"/>
    <col min="12543" max="12545" width="19.7109375" style="47" customWidth="1"/>
    <col min="12546" max="12546" width="16.85546875" style="47" bestFit="1" customWidth="1"/>
    <col min="12547" max="12795" width="11.42578125" style="47"/>
    <col min="12796" max="12796" width="8.140625" style="47" customWidth="1"/>
    <col min="12797" max="12797" width="47.140625" style="47" customWidth="1"/>
    <col min="12798" max="12798" width="23.42578125" style="47" customWidth="1"/>
    <col min="12799" max="12801" width="19.7109375" style="47" customWidth="1"/>
    <col min="12802" max="12802" width="16.85546875" style="47" bestFit="1" customWidth="1"/>
    <col min="12803" max="13051" width="11.42578125" style="47"/>
    <col min="13052" max="13052" width="8.140625" style="47" customWidth="1"/>
    <col min="13053" max="13053" width="47.140625" style="47" customWidth="1"/>
    <col min="13054" max="13054" width="23.42578125" style="47" customWidth="1"/>
    <col min="13055" max="13057" width="19.7109375" style="47" customWidth="1"/>
    <col min="13058" max="13058" width="16.85546875" style="47" bestFit="1" customWidth="1"/>
    <col min="13059" max="13307" width="11.42578125" style="47"/>
    <col min="13308" max="13308" width="8.140625" style="47" customWidth="1"/>
    <col min="13309" max="13309" width="47.140625" style="47" customWidth="1"/>
    <col min="13310" max="13310" width="23.42578125" style="47" customWidth="1"/>
    <col min="13311" max="13313" width="19.7109375" style="47" customWidth="1"/>
    <col min="13314" max="13314" width="16.85546875" style="47" bestFit="1" customWidth="1"/>
    <col min="13315" max="13563" width="11.42578125" style="47"/>
    <col min="13564" max="13564" width="8.140625" style="47" customWidth="1"/>
    <col min="13565" max="13565" width="47.140625" style="47" customWidth="1"/>
    <col min="13566" max="13566" width="23.42578125" style="47" customWidth="1"/>
    <col min="13567" max="13569" width="19.7109375" style="47" customWidth="1"/>
    <col min="13570" max="13570" width="16.85546875" style="47" bestFit="1" customWidth="1"/>
    <col min="13571" max="13819" width="11.42578125" style="47"/>
    <col min="13820" max="13820" width="8.140625" style="47" customWidth="1"/>
    <col min="13821" max="13821" width="47.140625" style="47" customWidth="1"/>
    <col min="13822" max="13822" width="23.42578125" style="47" customWidth="1"/>
    <col min="13823" max="13825" width="19.7109375" style="47" customWidth="1"/>
    <col min="13826" max="13826" width="16.85546875" style="47" bestFit="1" customWidth="1"/>
    <col min="13827" max="14075" width="11.42578125" style="47"/>
    <col min="14076" max="14076" width="8.140625" style="47" customWidth="1"/>
    <col min="14077" max="14077" width="47.140625" style="47" customWidth="1"/>
    <col min="14078" max="14078" width="23.42578125" style="47" customWidth="1"/>
    <col min="14079" max="14081" width="19.7109375" style="47" customWidth="1"/>
    <col min="14082" max="14082" width="16.85546875" style="47" bestFit="1" customWidth="1"/>
    <col min="14083" max="14331" width="11.42578125" style="47"/>
    <col min="14332" max="14332" width="8.140625" style="47" customWidth="1"/>
    <col min="14333" max="14333" width="47.140625" style="47" customWidth="1"/>
    <col min="14334" max="14334" width="23.42578125" style="47" customWidth="1"/>
    <col min="14335" max="14337" width="19.7109375" style="47" customWidth="1"/>
    <col min="14338" max="14338" width="16.85546875" style="47" bestFit="1" customWidth="1"/>
    <col min="14339" max="14587" width="11.42578125" style="47"/>
    <col min="14588" max="14588" width="8.140625" style="47" customWidth="1"/>
    <col min="14589" max="14589" width="47.140625" style="47" customWidth="1"/>
    <col min="14590" max="14590" width="23.42578125" style="47" customWidth="1"/>
    <col min="14591" max="14593" width="19.7109375" style="47" customWidth="1"/>
    <col min="14594" max="14594" width="16.85546875" style="47" bestFit="1" customWidth="1"/>
    <col min="14595" max="14843" width="11.42578125" style="47"/>
    <col min="14844" max="14844" width="8.140625" style="47" customWidth="1"/>
    <col min="14845" max="14845" width="47.140625" style="47" customWidth="1"/>
    <col min="14846" max="14846" width="23.42578125" style="47" customWidth="1"/>
    <col min="14847" max="14849" width="19.7109375" style="47" customWidth="1"/>
    <col min="14850" max="14850" width="16.85546875" style="47" bestFit="1" customWidth="1"/>
    <col min="14851" max="15099" width="11.42578125" style="47"/>
    <col min="15100" max="15100" width="8.140625" style="47" customWidth="1"/>
    <col min="15101" max="15101" width="47.140625" style="47" customWidth="1"/>
    <col min="15102" max="15102" width="23.42578125" style="47" customWidth="1"/>
    <col min="15103" max="15105" width="19.7109375" style="47" customWidth="1"/>
    <col min="15106" max="15106" width="16.85546875" style="47" bestFit="1" customWidth="1"/>
    <col min="15107" max="15355" width="11.42578125" style="47"/>
    <col min="15356" max="15356" width="8.140625" style="47" customWidth="1"/>
    <col min="15357" max="15357" width="47.140625" style="47" customWidth="1"/>
    <col min="15358" max="15358" width="23.42578125" style="47" customWidth="1"/>
    <col min="15359" max="15361" width="19.7109375" style="47" customWidth="1"/>
    <col min="15362" max="15362" width="16.85546875" style="47" bestFit="1" customWidth="1"/>
    <col min="15363" max="15611" width="11.42578125" style="47"/>
    <col min="15612" max="15612" width="8.140625" style="47" customWidth="1"/>
    <col min="15613" max="15613" width="47.140625" style="47" customWidth="1"/>
    <col min="15614" max="15614" width="23.42578125" style="47" customWidth="1"/>
    <col min="15615" max="15617" width="19.7109375" style="47" customWidth="1"/>
    <col min="15618" max="15618" width="16.85546875" style="47" bestFit="1" customWidth="1"/>
    <col min="15619" max="15867" width="11.42578125" style="47"/>
    <col min="15868" max="15868" width="8.140625" style="47" customWidth="1"/>
    <col min="15869" max="15869" width="47.140625" style="47" customWidth="1"/>
    <col min="15870" max="15870" width="23.42578125" style="47" customWidth="1"/>
    <col min="15871" max="15873" width="19.7109375" style="47" customWidth="1"/>
    <col min="15874" max="15874" width="16.85546875" style="47" bestFit="1" customWidth="1"/>
    <col min="15875" max="16123" width="11.42578125" style="47"/>
    <col min="16124" max="16124" width="8.140625" style="47" customWidth="1"/>
    <col min="16125" max="16125" width="47.140625" style="47" customWidth="1"/>
    <col min="16126" max="16126" width="23.42578125" style="47" customWidth="1"/>
    <col min="16127" max="16129" width="19.7109375" style="47" customWidth="1"/>
    <col min="16130" max="16130" width="16.85546875" style="47" bestFit="1" customWidth="1"/>
    <col min="16131" max="16384" width="11.42578125" style="47"/>
  </cols>
  <sheetData>
    <row r="1" spans="1:6" s="42" customFormat="1">
      <c r="A1" s="247" t="s">
        <v>406</v>
      </c>
      <c r="B1" s="247"/>
      <c r="C1" s="247"/>
      <c r="D1" s="247"/>
      <c r="E1" s="247"/>
      <c r="F1" s="247"/>
    </row>
    <row r="2" spans="1:6" s="42" customFormat="1">
      <c r="A2" s="247" t="s">
        <v>410</v>
      </c>
      <c r="B2" s="247"/>
      <c r="C2" s="247"/>
      <c r="D2" s="247"/>
      <c r="E2" s="247"/>
      <c r="F2" s="247"/>
    </row>
    <row r="3" spans="1:6" s="42" customFormat="1">
      <c r="A3" s="247" t="s">
        <v>409</v>
      </c>
      <c r="B3" s="247"/>
      <c r="C3" s="247"/>
      <c r="D3" s="247"/>
      <c r="E3" s="247"/>
      <c r="F3" s="247"/>
    </row>
    <row r="4" spans="1:6" s="42" customFormat="1">
      <c r="A4" s="247" t="s">
        <v>407</v>
      </c>
      <c r="B4" s="247"/>
      <c r="C4" s="247"/>
      <c r="D4" s="247"/>
      <c r="E4" s="247"/>
      <c r="F4" s="247"/>
    </row>
    <row r="5" spans="1:6" s="46" customFormat="1" ht="13.5" thickBot="1">
      <c r="A5" s="43"/>
      <c r="B5" s="44"/>
      <c r="C5" s="2">
        <f>+[2]Comparativo!D8-C8</f>
        <v>1232479706.0021439</v>
      </c>
      <c r="D5" s="45">
        <v>0.46429999999999999</v>
      </c>
      <c r="E5" s="45">
        <v>0.1249</v>
      </c>
      <c r="F5" s="45">
        <v>0.4108</v>
      </c>
    </row>
    <row r="6" spans="1:6" ht="13.5" customHeight="1" thickBot="1">
      <c r="A6" s="232" t="s">
        <v>0</v>
      </c>
      <c r="B6" s="234" t="s">
        <v>1</v>
      </c>
      <c r="C6" s="248" t="s">
        <v>404</v>
      </c>
      <c r="D6" s="249"/>
      <c r="E6" s="249"/>
      <c r="F6" s="250"/>
    </row>
    <row r="7" spans="1:6" ht="13.5" customHeight="1" thickBot="1">
      <c r="A7" s="233"/>
      <c r="B7" s="242"/>
      <c r="C7" s="239" t="s">
        <v>3</v>
      </c>
      <c r="D7" s="48" t="s">
        <v>4</v>
      </c>
      <c r="E7" s="48" t="s">
        <v>4</v>
      </c>
      <c r="F7" s="49" t="s">
        <v>4</v>
      </c>
    </row>
    <row r="8" spans="1:6" ht="13.5" thickBot="1">
      <c r="A8" s="241"/>
      <c r="B8" s="243"/>
      <c r="C8" s="240"/>
      <c r="D8" s="50" t="s">
        <v>5</v>
      </c>
      <c r="E8" s="50" t="s">
        <v>6</v>
      </c>
      <c r="F8" s="51" t="s">
        <v>7</v>
      </c>
    </row>
    <row r="9" spans="1:6" ht="26.25" customHeight="1" thickBot="1">
      <c r="A9" s="52"/>
      <c r="B9" s="53" t="s">
        <v>8</v>
      </c>
      <c r="C9" s="54">
        <v>2305360000.0044999</v>
      </c>
      <c r="D9" s="54">
        <v>799406218.25687492</v>
      </c>
      <c r="E9" s="54">
        <v>887019677.9970001</v>
      </c>
      <c r="F9" s="55">
        <v>618934103.75062501</v>
      </c>
    </row>
    <row r="10" spans="1:6">
      <c r="A10" s="13"/>
      <c r="B10" s="14"/>
      <c r="C10" s="15"/>
      <c r="D10" s="16"/>
      <c r="E10" s="16"/>
      <c r="F10" s="17"/>
    </row>
    <row r="11" spans="1:6" ht="12.75" hidden="1" customHeight="1">
      <c r="A11" s="18"/>
      <c r="B11" s="19"/>
      <c r="C11" s="20"/>
      <c r="D11" s="21"/>
      <c r="E11" s="21"/>
      <c r="F11" s="22"/>
    </row>
    <row r="12" spans="1:6">
      <c r="A12" s="23">
        <v>0</v>
      </c>
      <c r="B12" s="24" t="s">
        <v>9</v>
      </c>
      <c r="C12" s="25">
        <v>2028908139.3625</v>
      </c>
      <c r="D12" s="25">
        <v>710117848.7768749</v>
      </c>
      <c r="E12" s="25">
        <v>811563255.74500012</v>
      </c>
      <c r="F12" s="26">
        <v>507227034.84062499</v>
      </c>
    </row>
    <row r="13" spans="1:6">
      <c r="A13" s="28"/>
      <c r="B13" s="19"/>
      <c r="C13" s="20"/>
      <c r="D13" s="20"/>
      <c r="E13" s="20"/>
      <c r="F13" s="29"/>
    </row>
    <row r="14" spans="1:6">
      <c r="A14" s="23" t="s">
        <v>10</v>
      </c>
      <c r="B14" s="24" t="s">
        <v>11</v>
      </c>
      <c r="C14" s="25">
        <v>823804448</v>
      </c>
      <c r="D14" s="25">
        <v>288331556.79999995</v>
      </c>
      <c r="E14" s="25">
        <v>329521779.20000005</v>
      </c>
      <c r="F14" s="26">
        <v>205951112</v>
      </c>
    </row>
    <row r="15" spans="1:6">
      <c r="A15" s="18" t="s">
        <v>12</v>
      </c>
      <c r="B15" s="19" t="s">
        <v>13</v>
      </c>
      <c r="C15" s="30">
        <v>808804448</v>
      </c>
      <c r="D15" s="21">
        <v>283081556.79999995</v>
      </c>
      <c r="E15" s="21">
        <v>323521779.20000005</v>
      </c>
      <c r="F15" s="22">
        <v>202201112</v>
      </c>
    </row>
    <row r="16" spans="1:6" ht="12.75" hidden="1" customHeight="1">
      <c r="A16" s="31" t="s">
        <v>14</v>
      </c>
      <c r="B16" s="32" t="s">
        <v>15</v>
      </c>
      <c r="C16" s="30">
        <v>0</v>
      </c>
      <c r="D16" s="21"/>
      <c r="E16" s="21"/>
      <c r="F16" s="22"/>
    </row>
    <row r="17" spans="1:6" ht="12.75" hidden="1" customHeight="1">
      <c r="A17" s="31" t="s">
        <v>16</v>
      </c>
      <c r="B17" s="32" t="s">
        <v>17</v>
      </c>
      <c r="C17" s="30">
        <v>0</v>
      </c>
      <c r="D17" s="21"/>
      <c r="E17" s="21"/>
      <c r="F17" s="22"/>
    </row>
    <row r="18" spans="1:6" ht="12.75" hidden="1" customHeight="1">
      <c r="A18" s="31" t="s">
        <v>18</v>
      </c>
      <c r="B18" s="32" t="s">
        <v>19</v>
      </c>
      <c r="C18" s="30">
        <v>0</v>
      </c>
      <c r="D18" s="21"/>
      <c r="E18" s="21"/>
      <c r="F18" s="22"/>
    </row>
    <row r="19" spans="1:6">
      <c r="A19" s="18" t="s">
        <v>20</v>
      </c>
      <c r="B19" s="19" t="s">
        <v>21</v>
      </c>
      <c r="C19" s="30">
        <v>15000000</v>
      </c>
      <c r="D19" s="21">
        <v>5250000</v>
      </c>
      <c r="E19" s="21">
        <v>6000000</v>
      </c>
      <c r="F19" s="22">
        <v>3750000</v>
      </c>
    </row>
    <row r="20" spans="1:6">
      <c r="A20" s="18"/>
      <c r="B20" s="19"/>
      <c r="C20" s="20"/>
      <c r="D20" s="21"/>
      <c r="E20" s="21"/>
      <c r="F20" s="22"/>
    </row>
    <row r="21" spans="1:6">
      <c r="A21" s="23" t="s">
        <v>22</v>
      </c>
      <c r="B21" s="24" t="s">
        <v>23</v>
      </c>
      <c r="C21" s="25">
        <v>15000000</v>
      </c>
      <c r="D21" s="25">
        <v>5250000</v>
      </c>
      <c r="E21" s="25">
        <v>6000000</v>
      </c>
      <c r="F21" s="26">
        <v>3750000</v>
      </c>
    </row>
    <row r="22" spans="1:6">
      <c r="A22" s="18" t="s">
        <v>24</v>
      </c>
      <c r="B22" s="19" t="s">
        <v>25</v>
      </c>
      <c r="C22" s="30">
        <v>15000000</v>
      </c>
      <c r="D22" s="21">
        <v>5250000</v>
      </c>
      <c r="E22" s="21">
        <v>6000000</v>
      </c>
      <c r="F22" s="22">
        <v>3750000</v>
      </c>
    </row>
    <row r="23" spans="1:6" ht="12.75" hidden="1" customHeight="1">
      <c r="A23" s="33" t="s">
        <v>26</v>
      </c>
      <c r="B23" s="19" t="s">
        <v>27</v>
      </c>
      <c r="C23" s="30">
        <v>0</v>
      </c>
      <c r="D23" s="21">
        <v>0</v>
      </c>
      <c r="E23" s="21">
        <v>0</v>
      </c>
      <c r="F23" s="22">
        <v>0</v>
      </c>
    </row>
    <row r="24" spans="1:6" ht="12.75" hidden="1" customHeight="1">
      <c r="A24" s="33" t="s">
        <v>28</v>
      </c>
      <c r="B24" s="19" t="s">
        <v>29</v>
      </c>
      <c r="C24" s="30">
        <v>0</v>
      </c>
      <c r="D24" s="21"/>
      <c r="E24" s="21"/>
      <c r="F24" s="22"/>
    </row>
    <row r="25" spans="1:6" ht="12.75" hidden="1" customHeight="1">
      <c r="A25" s="33" t="s">
        <v>30</v>
      </c>
      <c r="B25" s="19" t="s">
        <v>31</v>
      </c>
      <c r="C25" s="30">
        <v>0</v>
      </c>
      <c r="D25" s="21"/>
      <c r="E25" s="21"/>
      <c r="F25" s="22"/>
    </row>
    <row r="26" spans="1:6" ht="12.75" hidden="1" customHeight="1">
      <c r="A26" s="18" t="s">
        <v>32</v>
      </c>
      <c r="B26" s="19" t="s">
        <v>33</v>
      </c>
      <c r="C26" s="30">
        <v>0</v>
      </c>
      <c r="D26" s="21"/>
      <c r="E26" s="21"/>
      <c r="F26" s="22"/>
    </row>
    <row r="27" spans="1:6">
      <c r="A27" s="18"/>
      <c r="B27" s="19"/>
      <c r="C27" s="20"/>
      <c r="D27" s="21"/>
      <c r="E27" s="21"/>
      <c r="F27" s="22"/>
    </row>
    <row r="28" spans="1:6">
      <c r="A28" s="23" t="s">
        <v>34</v>
      </c>
      <c r="B28" s="24" t="s">
        <v>35</v>
      </c>
      <c r="C28" s="25">
        <v>866630970</v>
      </c>
      <c r="D28" s="25">
        <v>303320839.49999994</v>
      </c>
      <c r="E28" s="25">
        <v>346652388.00000006</v>
      </c>
      <c r="F28" s="26">
        <v>216657742.5</v>
      </c>
    </row>
    <row r="29" spans="1:6">
      <c r="A29" s="18" t="s">
        <v>36</v>
      </c>
      <c r="B29" s="19" t="s">
        <v>37</v>
      </c>
      <c r="C29" s="30">
        <v>237073011</v>
      </c>
      <c r="D29" s="21">
        <v>82975553.849999994</v>
      </c>
      <c r="E29" s="21">
        <v>94829204.400000006</v>
      </c>
      <c r="F29" s="22">
        <v>59268252.75</v>
      </c>
    </row>
    <row r="30" spans="1:6">
      <c r="A30" s="18" t="s">
        <v>38</v>
      </c>
      <c r="B30" s="19" t="s">
        <v>39</v>
      </c>
      <c r="C30" s="30">
        <v>294377832</v>
      </c>
      <c r="D30" s="21">
        <v>103032241.19999999</v>
      </c>
      <c r="E30" s="21">
        <v>117751132.80000001</v>
      </c>
      <c r="F30" s="22">
        <v>73594458</v>
      </c>
    </row>
    <row r="31" spans="1:6">
      <c r="A31" s="18" t="s">
        <v>40</v>
      </c>
      <c r="B31" s="19" t="s">
        <v>41</v>
      </c>
      <c r="C31" s="30">
        <v>131187393</v>
      </c>
      <c r="D31" s="21">
        <v>45915587.549999997</v>
      </c>
      <c r="E31" s="21">
        <v>52474957.200000003</v>
      </c>
      <c r="F31" s="22">
        <v>32796848.25</v>
      </c>
    </row>
    <row r="32" spans="1:6">
      <c r="A32" s="18" t="s">
        <v>42</v>
      </c>
      <c r="B32" s="19" t="s">
        <v>43</v>
      </c>
      <c r="C32" s="30">
        <v>114734299</v>
      </c>
      <c r="D32" s="21">
        <v>40157004.649999999</v>
      </c>
      <c r="E32" s="21">
        <v>45893719.600000001</v>
      </c>
      <c r="F32" s="22">
        <v>28683574.75</v>
      </c>
    </row>
    <row r="33" spans="1:6">
      <c r="A33" s="18" t="s">
        <v>44</v>
      </c>
      <c r="B33" s="19" t="s">
        <v>45</v>
      </c>
      <c r="C33" s="30">
        <v>89258435</v>
      </c>
      <c r="D33" s="21">
        <v>31240452.25</v>
      </c>
      <c r="E33" s="21">
        <v>35703374</v>
      </c>
      <c r="F33" s="22">
        <v>22314608.75</v>
      </c>
    </row>
    <row r="34" spans="1:6">
      <c r="A34" s="18"/>
      <c r="B34" s="19"/>
      <c r="C34" s="20"/>
      <c r="D34" s="21"/>
      <c r="E34" s="21"/>
      <c r="F34" s="22"/>
    </row>
    <row r="35" spans="1:6" ht="25.5">
      <c r="A35" s="23" t="s">
        <v>46</v>
      </c>
      <c r="B35" s="24" t="s">
        <v>47</v>
      </c>
      <c r="C35" s="25">
        <v>153489182.43750009</v>
      </c>
      <c r="D35" s="25">
        <v>53721213.853125021</v>
      </c>
      <c r="E35" s="25">
        <v>61395672.975000039</v>
      </c>
      <c r="F35" s="26">
        <v>38372295.609375022</v>
      </c>
    </row>
    <row r="36" spans="1:6" ht="25.5">
      <c r="A36" s="18" t="s">
        <v>48</v>
      </c>
      <c r="B36" s="19" t="s">
        <v>49</v>
      </c>
      <c r="C36" s="30">
        <v>145617942.31250009</v>
      </c>
      <c r="D36" s="21">
        <v>50966279.809375025</v>
      </c>
      <c r="E36" s="21">
        <v>58247176.925000042</v>
      </c>
      <c r="F36" s="22">
        <v>36404485.578125022</v>
      </c>
    </row>
    <row r="37" spans="1:6" ht="25.5" hidden="1" customHeight="1">
      <c r="A37" s="31" t="s">
        <v>50</v>
      </c>
      <c r="B37" s="32" t="s">
        <v>51</v>
      </c>
      <c r="C37" s="30">
        <v>0</v>
      </c>
      <c r="D37" s="21"/>
      <c r="E37" s="21"/>
      <c r="F37" s="22"/>
    </row>
    <row r="38" spans="1:6" ht="25.5" hidden="1" customHeight="1">
      <c r="A38" s="31" t="s">
        <v>52</v>
      </c>
      <c r="B38" s="32" t="s">
        <v>53</v>
      </c>
      <c r="C38" s="30">
        <v>0</v>
      </c>
      <c r="D38" s="21"/>
      <c r="E38" s="21"/>
      <c r="F38" s="22"/>
    </row>
    <row r="39" spans="1:6" ht="38.25" hidden="1" customHeight="1">
      <c r="A39" s="18" t="s">
        <v>54</v>
      </c>
      <c r="B39" s="19" t="s">
        <v>55</v>
      </c>
      <c r="C39" s="30">
        <v>0</v>
      </c>
      <c r="D39" s="21"/>
      <c r="E39" s="21"/>
      <c r="F39" s="22"/>
    </row>
    <row r="40" spans="1:6" ht="25.5">
      <c r="A40" s="18" t="s">
        <v>56</v>
      </c>
      <c r="B40" s="19" t="s">
        <v>57</v>
      </c>
      <c r="C40" s="30">
        <v>7871240.1249999972</v>
      </c>
      <c r="D40" s="21">
        <v>2754934.0437499988</v>
      </c>
      <c r="E40" s="21">
        <v>3148496.0499999989</v>
      </c>
      <c r="F40" s="22">
        <v>1967810.0312499993</v>
      </c>
    </row>
    <row r="41" spans="1:6">
      <c r="A41" s="18"/>
      <c r="B41" s="19"/>
      <c r="C41" s="20"/>
      <c r="D41" s="21"/>
      <c r="E41" s="21"/>
      <c r="F41" s="22"/>
    </row>
    <row r="42" spans="1:6" ht="38.25">
      <c r="A42" s="23" t="s">
        <v>58</v>
      </c>
      <c r="B42" s="24" t="s">
        <v>59</v>
      </c>
      <c r="C42" s="25">
        <v>169983538.92500001</v>
      </c>
      <c r="D42" s="25">
        <v>59494238.623749994</v>
      </c>
      <c r="E42" s="25">
        <v>67993415.570000008</v>
      </c>
      <c r="F42" s="26">
        <v>42495884.731250003</v>
      </c>
    </row>
    <row r="43" spans="1:6" ht="25.5">
      <c r="A43" s="18" t="s">
        <v>60</v>
      </c>
      <c r="B43" s="19" t="s">
        <v>61</v>
      </c>
      <c r="C43" s="30">
        <v>79971799.670000017</v>
      </c>
      <c r="D43" s="21">
        <v>27990129.884500004</v>
      </c>
      <c r="E43" s="21">
        <v>31988719.868000008</v>
      </c>
      <c r="F43" s="22">
        <v>19992949.917500004</v>
      </c>
    </row>
    <row r="44" spans="1:6" ht="25.5">
      <c r="A44" s="18" t="s">
        <v>62</v>
      </c>
      <c r="B44" s="32" t="s">
        <v>63</v>
      </c>
      <c r="C44" s="30">
        <v>23613720.374999993</v>
      </c>
      <c r="D44" s="21">
        <v>8264802.1312499968</v>
      </c>
      <c r="E44" s="21">
        <v>9445488.1499999966</v>
      </c>
      <c r="F44" s="22">
        <v>5903430.0937499981</v>
      </c>
    </row>
    <row r="45" spans="1:6">
      <c r="A45" s="18" t="s">
        <v>64</v>
      </c>
      <c r="B45" s="19" t="s">
        <v>65</v>
      </c>
      <c r="C45" s="30">
        <v>47227440.749999985</v>
      </c>
      <c r="D45" s="21">
        <v>16529604.262499994</v>
      </c>
      <c r="E45" s="21">
        <v>18890976.299999993</v>
      </c>
      <c r="F45" s="22">
        <v>11806860.187499996</v>
      </c>
    </row>
    <row r="46" spans="1:6" ht="25.5" hidden="1" customHeight="1">
      <c r="A46" s="18" t="s">
        <v>66</v>
      </c>
      <c r="B46" s="19" t="s">
        <v>67</v>
      </c>
      <c r="C46" s="30">
        <v>0</v>
      </c>
      <c r="D46" s="21"/>
      <c r="E46" s="21"/>
      <c r="F46" s="22"/>
    </row>
    <row r="47" spans="1:6" ht="25.5" customHeight="1">
      <c r="A47" s="31" t="s">
        <v>68</v>
      </c>
      <c r="B47" s="32" t="s">
        <v>69</v>
      </c>
      <c r="C47" s="30">
        <v>19170578.129999999</v>
      </c>
      <c r="D47" s="21">
        <v>6709702.3454999989</v>
      </c>
      <c r="E47" s="21">
        <v>7668231.2520000003</v>
      </c>
      <c r="F47" s="22">
        <v>4792644.5324999997</v>
      </c>
    </row>
    <row r="48" spans="1:6" ht="12.75" customHeight="1">
      <c r="A48" s="18"/>
      <c r="B48" s="19"/>
      <c r="C48" s="20"/>
      <c r="D48" s="21"/>
      <c r="E48" s="21"/>
      <c r="F48" s="22"/>
    </row>
    <row r="49" spans="1:6" ht="12.75" hidden="1" customHeight="1">
      <c r="A49" s="23" t="s">
        <v>70</v>
      </c>
      <c r="B49" s="24" t="s">
        <v>71</v>
      </c>
      <c r="C49" s="30">
        <v>0</v>
      </c>
      <c r="D49" s="30">
        <v>0</v>
      </c>
      <c r="E49" s="30">
        <v>0</v>
      </c>
      <c r="F49" s="35">
        <v>0</v>
      </c>
    </row>
    <row r="50" spans="1:6" ht="12.75" hidden="1" customHeight="1">
      <c r="A50" s="31" t="s">
        <v>72</v>
      </c>
      <c r="B50" s="32" t="s">
        <v>73</v>
      </c>
      <c r="C50" s="30">
        <v>0</v>
      </c>
      <c r="D50" s="21"/>
      <c r="E50" s="21"/>
      <c r="F50" s="22"/>
    </row>
    <row r="51" spans="1:6" ht="12.75" hidden="1" customHeight="1">
      <c r="A51" s="31" t="s">
        <v>74</v>
      </c>
      <c r="B51" s="32" t="s">
        <v>75</v>
      </c>
      <c r="C51" s="30">
        <v>0</v>
      </c>
      <c r="D51" s="21"/>
      <c r="E51" s="21"/>
      <c r="F51" s="22"/>
    </row>
    <row r="52" spans="1:6" ht="12.75" hidden="1" customHeight="1">
      <c r="A52" s="31"/>
      <c r="B52" s="32"/>
      <c r="C52" s="20"/>
      <c r="D52" s="21"/>
      <c r="E52" s="21"/>
      <c r="F52" s="22"/>
    </row>
    <row r="53" spans="1:6">
      <c r="A53" s="23">
        <v>1</v>
      </c>
      <c r="B53" s="24" t="s">
        <v>76</v>
      </c>
      <c r="C53" s="25">
        <v>172265055.64200002</v>
      </c>
      <c r="D53" s="25">
        <v>58328369.480000004</v>
      </c>
      <c r="E53" s="25">
        <v>42128422.252000004</v>
      </c>
      <c r="F53" s="26">
        <v>71808263.909999996</v>
      </c>
    </row>
    <row r="54" spans="1:6">
      <c r="A54" s="18"/>
      <c r="B54" s="19"/>
      <c r="C54" s="20"/>
      <c r="D54" s="21"/>
      <c r="E54" s="21"/>
      <c r="F54" s="22"/>
    </row>
    <row r="55" spans="1:6" ht="12.75" customHeight="1">
      <c r="A55" s="23" t="s">
        <v>77</v>
      </c>
      <c r="B55" s="24" t="s">
        <v>78</v>
      </c>
      <c r="C55" s="25">
        <v>50000</v>
      </c>
      <c r="D55" s="25">
        <v>0</v>
      </c>
      <c r="E55" s="25">
        <v>0</v>
      </c>
      <c r="F55" s="26">
        <v>50000</v>
      </c>
    </row>
    <row r="56" spans="1:6" ht="12.75" hidden="1" customHeight="1">
      <c r="A56" s="31" t="s">
        <v>79</v>
      </c>
      <c r="B56" s="32" t="s">
        <v>80</v>
      </c>
      <c r="C56" s="30">
        <v>0</v>
      </c>
      <c r="D56" s="21">
        <v>0</v>
      </c>
      <c r="E56" s="21">
        <v>0</v>
      </c>
      <c r="F56" s="22">
        <v>0</v>
      </c>
    </row>
    <row r="57" spans="1:6" ht="12.75" hidden="1" customHeight="1">
      <c r="A57" s="18" t="s">
        <v>81</v>
      </c>
      <c r="B57" s="19" t="s">
        <v>82</v>
      </c>
      <c r="C57" s="30">
        <v>0</v>
      </c>
      <c r="D57" s="21">
        <v>0</v>
      </c>
      <c r="E57" s="21">
        <v>0</v>
      </c>
      <c r="F57" s="22">
        <v>0</v>
      </c>
    </row>
    <row r="58" spans="1:6" ht="12.75" hidden="1" customHeight="1">
      <c r="A58" s="31" t="s">
        <v>83</v>
      </c>
      <c r="B58" s="32" t="s">
        <v>84</v>
      </c>
      <c r="C58" s="30">
        <v>0</v>
      </c>
      <c r="D58" s="21">
        <v>0</v>
      </c>
      <c r="E58" s="21">
        <v>0</v>
      </c>
      <c r="F58" s="22">
        <v>0</v>
      </c>
    </row>
    <row r="59" spans="1:6" ht="25.5" hidden="1" customHeight="1">
      <c r="A59" s="31" t="s">
        <v>85</v>
      </c>
      <c r="B59" s="32" t="s">
        <v>86</v>
      </c>
      <c r="C59" s="30">
        <v>0</v>
      </c>
      <c r="D59" s="21">
        <v>0</v>
      </c>
      <c r="E59" s="21">
        <v>0</v>
      </c>
      <c r="F59" s="22">
        <v>0</v>
      </c>
    </row>
    <row r="60" spans="1:6" ht="12.75" customHeight="1">
      <c r="A60" s="18" t="s">
        <v>87</v>
      </c>
      <c r="B60" s="19" t="s">
        <v>88</v>
      </c>
      <c r="C60" s="30">
        <v>50000</v>
      </c>
      <c r="D60" s="21">
        <v>0</v>
      </c>
      <c r="E60" s="21">
        <v>0</v>
      </c>
      <c r="F60" s="22">
        <v>50000</v>
      </c>
    </row>
    <row r="61" spans="1:6" ht="12.75" customHeight="1">
      <c r="A61" s="18"/>
      <c r="B61" s="19"/>
      <c r="C61" s="20"/>
      <c r="D61" s="21"/>
      <c r="E61" s="21"/>
      <c r="F61" s="22"/>
    </row>
    <row r="62" spans="1:6" ht="12.75" customHeight="1">
      <c r="A62" s="23" t="s">
        <v>89</v>
      </c>
      <c r="B62" s="24" t="s">
        <v>90</v>
      </c>
      <c r="C62" s="25">
        <v>77260000</v>
      </c>
      <c r="D62" s="25">
        <v>21476000</v>
      </c>
      <c r="E62" s="25">
        <v>19386000</v>
      </c>
      <c r="F62" s="26">
        <v>36398000</v>
      </c>
    </row>
    <row r="63" spans="1:6" ht="12.75" customHeight="1">
      <c r="A63" s="18" t="s">
        <v>91</v>
      </c>
      <c r="B63" s="19" t="s">
        <v>92</v>
      </c>
      <c r="C63" s="30">
        <v>18000000</v>
      </c>
      <c r="D63" s="21">
        <v>5700000</v>
      </c>
      <c r="E63" s="21">
        <v>5700000</v>
      </c>
      <c r="F63" s="22">
        <v>6600000</v>
      </c>
    </row>
    <row r="64" spans="1:6" ht="12.75" customHeight="1">
      <c r="A64" s="18" t="s">
        <v>93</v>
      </c>
      <c r="B64" s="19" t="s">
        <v>94</v>
      </c>
      <c r="C64" s="30">
        <v>44700000</v>
      </c>
      <c r="D64" s="21">
        <v>13060000</v>
      </c>
      <c r="E64" s="21">
        <v>12710000</v>
      </c>
      <c r="F64" s="22">
        <v>18930000</v>
      </c>
    </row>
    <row r="65" spans="1:6" ht="12.75" customHeight="1">
      <c r="A65" s="18" t="s">
        <v>95</v>
      </c>
      <c r="B65" s="19" t="s">
        <v>96</v>
      </c>
      <c r="C65" s="30">
        <v>2140000</v>
      </c>
      <c r="D65" s="21">
        <v>1340000</v>
      </c>
      <c r="E65" s="21">
        <v>100000</v>
      </c>
      <c r="F65" s="22">
        <v>700000</v>
      </c>
    </row>
    <row r="66" spans="1:6" ht="12.75" customHeight="1">
      <c r="A66" s="18" t="s">
        <v>97</v>
      </c>
      <c r="B66" s="19" t="s">
        <v>98</v>
      </c>
      <c r="C66" s="30">
        <v>10500000</v>
      </c>
      <c r="D66" s="21">
        <v>450000</v>
      </c>
      <c r="E66" s="21">
        <v>450000</v>
      </c>
      <c r="F66" s="22">
        <v>9600000</v>
      </c>
    </row>
    <row r="67" spans="1:6" ht="12.75" customHeight="1">
      <c r="A67" s="18" t="s">
        <v>99</v>
      </c>
      <c r="B67" s="19" t="s">
        <v>100</v>
      </c>
      <c r="C67" s="30">
        <v>1920000</v>
      </c>
      <c r="D67" s="21">
        <v>926000</v>
      </c>
      <c r="E67" s="21">
        <v>426000</v>
      </c>
      <c r="F67" s="22">
        <v>568000</v>
      </c>
    </row>
    <row r="68" spans="1:6" ht="12.75" customHeight="1">
      <c r="A68" s="18"/>
      <c r="B68" s="19"/>
      <c r="C68" s="20"/>
      <c r="D68" s="21"/>
      <c r="E68" s="21"/>
      <c r="F68" s="22"/>
    </row>
    <row r="69" spans="1:6" ht="25.5" customHeight="1">
      <c r="A69" s="23" t="s">
        <v>101</v>
      </c>
      <c r="B69" s="24" t="s">
        <v>102</v>
      </c>
      <c r="C69" s="25">
        <v>20874000</v>
      </c>
      <c r="D69" s="25">
        <v>9374000</v>
      </c>
      <c r="E69" s="25">
        <v>2100000</v>
      </c>
      <c r="F69" s="26">
        <v>9400000</v>
      </c>
    </row>
    <row r="70" spans="1:6" ht="12.75" customHeight="1">
      <c r="A70" s="18" t="s">
        <v>103</v>
      </c>
      <c r="B70" s="19" t="s">
        <v>104</v>
      </c>
      <c r="C70" s="30">
        <v>2900000</v>
      </c>
      <c r="D70" s="21">
        <v>500000</v>
      </c>
      <c r="E70" s="21">
        <v>2000000</v>
      </c>
      <c r="F70" s="22">
        <v>400000</v>
      </c>
    </row>
    <row r="71" spans="1:6" ht="12.75" customHeight="1">
      <c r="A71" s="18" t="s">
        <v>105</v>
      </c>
      <c r="B71" s="19" t="s">
        <v>106</v>
      </c>
      <c r="C71" s="30">
        <v>900000</v>
      </c>
      <c r="D71" s="21">
        <v>900000</v>
      </c>
      <c r="E71" s="21">
        <v>0</v>
      </c>
      <c r="F71" s="22">
        <v>0</v>
      </c>
    </row>
    <row r="72" spans="1:6" ht="12.75" customHeight="1">
      <c r="A72" s="18" t="s">
        <v>107</v>
      </c>
      <c r="B72" s="19" t="s">
        <v>108</v>
      </c>
      <c r="C72" s="30">
        <v>2254000</v>
      </c>
      <c r="D72" s="21">
        <v>2254000</v>
      </c>
      <c r="E72" s="21">
        <v>0</v>
      </c>
      <c r="F72" s="22">
        <v>0</v>
      </c>
    </row>
    <row r="73" spans="1:6" ht="12.75" hidden="1" customHeight="1">
      <c r="A73" s="31" t="s">
        <v>109</v>
      </c>
      <c r="B73" s="32" t="s">
        <v>110</v>
      </c>
      <c r="C73" s="30">
        <v>0</v>
      </c>
      <c r="D73" s="21">
        <v>0</v>
      </c>
      <c r="E73" s="21">
        <v>0</v>
      </c>
      <c r="F73" s="22">
        <v>0</v>
      </c>
    </row>
    <row r="74" spans="1:6" ht="12.75" customHeight="1">
      <c r="A74" s="18" t="s">
        <v>111</v>
      </c>
      <c r="B74" s="19" t="s">
        <v>112</v>
      </c>
      <c r="C74" s="30">
        <v>180000</v>
      </c>
      <c r="D74" s="21">
        <v>180000</v>
      </c>
      <c r="E74" s="21">
        <v>0</v>
      </c>
      <c r="F74" s="22">
        <v>0</v>
      </c>
    </row>
    <row r="75" spans="1:6" ht="25.5" hidden="1" customHeight="1">
      <c r="A75" s="31" t="s">
        <v>113</v>
      </c>
      <c r="B75" s="32" t="s">
        <v>114</v>
      </c>
      <c r="C75" s="30">
        <v>0</v>
      </c>
      <c r="D75" s="21">
        <v>0</v>
      </c>
      <c r="E75" s="21">
        <v>0</v>
      </c>
      <c r="F75" s="22">
        <v>0</v>
      </c>
    </row>
    <row r="76" spans="1:6">
      <c r="A76" s="31" t="s">
        <v>115</v>
      </c>
      <c r="B76" s="32" t="s">
        <v>116</v>
      </c>
      <c r="C76" s="30">
        <v>14640000</v>
      </c>
      <c r="D76" s="21">
        <v>5540000</v>
      </c>
      <c r="E76" s="21">
        <v>100000</v>
      </c>
      <c r="F76" s="22">
        <v>9000000</v>
      </c>
    </row>
    <row r="77" spans="1:6" ht="12.75" customHeight="1">
      <c r="A77" s="18"/>
      <c r="B77" s="19"/>
      <c r="C77" s="20"/>
      <c r="D77" s="21"/>
      <c r="E77" s="21"/>
      <c r="F77" s="22"/>
    </row>
    <row r="78" spans="1:6" ht="12.75" customHeight="1">
      <c r="A78" s="23" t="s">
        <v>117</v>
      </c>
      <c r="B78" s="24" t="s">
        <v>118</v>
      </c>
      <c r="C78" s="25">
        <v>63181055.642000005</v>
      </c>
      <c r="D78" s="25">
        <v>26318369.48</v>
      </c>
      <c r="E78" s="25">
        <v>19492422.252</v>
      </c>
      <c r="F78" s="26">
        <v>17370263.91</v>
      </c>
    </row>
    <row r="79" spans="1:6" ht="12.75" hidden="1" customHeight="1">
      <c r="A79" s="31" t="s">
        <v>119</v>
      </c>
      <c r="B79" s="32" t="s">
        <v>120</v>
      </c>
      <c r="C79" s="30">
        <v>0</v>
      </c>
      <c r="D79" s="21">
        <v>0</v>
      </c>
      <c r="E79" s="21">
        <v>0</v>
      </c>
      <c r="F79" s="22">
        <v>0</v>
      </c>
    </row>
    <row r="80" spans="1:6" ht="12.75" hidden="1" customHeight="1">
      <c r="A80" s="18" t="s">
        <v>121</v>
      </c>
      <c r="B80" s="19" t="s">
        <v>122</v>
      </c>
      <c r="C80" s="30">
        <v>0</v>
      </c>
      <c r="D80" s="21">
        <v>0</v>
      </c>
      <c r="E80" s="21">
        <v>0</v>
      </c>
      <c r="F80" s="22">
        <v>0</v>
      </c>
    </row>
    <row r="81" spans="1:6" ht="12.75" hidden="1" customHeight="1">
      <c r="A81" s="18" t="s">
        <v>123</v>
      </c>
      <c r="B81" s="19" t="s">
        <v>124</v>
      </c>
      <c r="C81" s="30">
        <v>0</v>
      </c>
      <c r="D81" s="21">
        <v>0</v>
      </c>
      <c r="E81" s="21">
        <v>0</v>
      </c>
      <c r="F81" s="22">
        <v>0</v>
      </c>
    </row>
    <row r="82" spans="1:6">
      <c r="A82" s="31" t="s">
        <v>125</v>
      </c>
      <c r="B82" s="32" t="s">
        <v>126</v>
      </c>
      <c r="C82" s="30">
        <v>5000000</v>
      </c>
      <c r="D82" s="21">
        <v>0</v>
      </c>
      <c r="E82" s="21">
        <v>0</v>
      </c>
      <c r="F82" s="22">
        <v>5000000</v>
      </c>
    </row>
    <row r="83" spans="1:6" hidden="1">
      <c r="A83" s="18" t="s">
        <v>127</v>
      </c>
      <c r="B83" s="19" t="s">
        <v>128</v>
      </c>
      <c r="C83" s="30">
        <v>0</v>
      </c>
      <c r="D83" s="21">
        <v>0</v>
      </c>
      <c r="E83" s="21">
        <v>0</v>
      </c>
      <c r="F83" s="22">
        <v>0</v>
      </c>
    </row>
    <row r="84" spans="1:6" ht="12.75" customHeight="1">
      <c r="A84" s="18" t="s">
        <v>129</v>
      </c>
      <c r="B84" s="19" t="s">
        <v>130</v>
      </c>
      <c r="C84" s="30">
        <v>48581055.642000005</v>
      </c>
      <c r="D84" s="21">
        <v>16968369.48</v>
      </c>
      <c r="E84" s="21">
        <v>19492422.252</v>
      </c>
      <c r="F84" s="22">
        <v>12120263.91</v>
      </c>
    </row>
    <row r="85" spans="1:6" ht="12.75" customHeight="1">
      <c r="A85" s="18" t="s">
        <v>131</v>
      </c>
      <c r="B85" s="19" t="s">
        <v>132</v>
      </c>
      <c r="C85" s="30">
        <v>9600000</v>
      </c>
      <c r="D85" s="21">
        <v>9350000</v>
      </c>
      <c r="E85" s="21">
        <v>0</v>
      </c>
      <c r="F85" s="22">
        <v>250000</v>
      </c>
    </row>
    <row r="86" spans="1:6" ht="12.75" customHeight="1">
      <c r="A86" s="18"/>
      <c r="B86" s="19"/>
      <c r="C86" s="20"/>
      <c r="D86" s="21"/>
      <c r="E86" s="21"/>
      <c r="F86" s="22"/>
    </row>
    <row r="87" spans="1:6" ht="12.75" customHeight="1">
      <c r="A87" s="23" t="s">
        <v>133</v>
      </c>
      <c r="B87" s="24" t="s">
        <v>134</v>
      </c>
      <c r="C87" s="25">
        <v>1440000</v>
      </c>
      <c r="D87" s="25">
        <v>660000</v>
      </c>
      <c r="E87" s="25">
        <v>500000</v>
      </c>
      <c r="F87" s="26">
        <v>280000</v>
      </c>
    </row>
    <row r="88" spans="1:6" ht="12.75" customHeight="1">
      <c r="A88" s="18" t="s">
        <v>135</v>
      </c>
      <c r="B88" s="19" t="s">
        <v>136</v>
      </c>
      <c r="C88" s="30">
        <v>465000</v>
      </c>
      <c r="D88" s="21">
        <v>110000</v>
      </c>
      <c r="E88" s="21">
        <v>200000</v>
      </c>
      <c r="F88" s="22">
        <v>155000</v>
      </c>
    </row>
    <row r="89" spans="1:6" ht="12.75" customHeight="1">
      <c r="A89" s="18" t="s">
        <v>137</v>
      </c>
      <c r="B89" s="19" t="s">
        <v>138</v>
      </c>
      <c r="C89" s="30">
        <v>975000</v>
      </c>
      <c r="D89" s="21">
        <v>550000</v>
      </c>
      <c r="E89" s="21">
        <v>300000</v>
      </c>
      <c r="F89" s="22">
        <v>125000</v>
      </c>
    </row>
    <row r="90" spans="1:6" ht="12.75" hidden="1" customHeight="1">
      <c r="A90" s="18" t="s">
        <v>139</v>
      </c>
      <c r="B90" s="19" t="s">
        <v>140</v>
      </c>
      <c r="C90" s="30">
        <v>0</v>
      </c>
      <c r="D90" s="21">
        <v>0</v>
      </c>
      <c r="E90" s="21">
        <v>0</v>
      </c>
      <c r="F90" s="22">
        <v>0</v>
      </c>
    </row>
    <row r="91" spans="1:6" ht="12.75" hidden="1" customHeight="1">
      <c r="A91" s="18" t="s">
        <v>141</v>
      </c>
      <c r="B91" s="19" t="s">
        <v>142</v>
      </c>
      <c r="C91" s="30">
        <v>0</v>
      </c>
      <c r="D91" s="21">
        <v>0</v>
      </c>
      <c r="E91" s="21">
        <v>0</v>
      </c>
      <c r="F91" s="22">
        <v>0</v>
      </c>
    </row>
    <row r="92" spans="1:6">
      <c r="A92" s="18"/>
      <c r="B92" s="19"/>
      <c r="C92" s="20"/>
      <c r="D92" s="21"/>
      <c r="E92" s="21"/>
      <c r="F92" s="22"/>
    </row>
    <row r="93" spans="1:6" ht="25.5">
      <c r="A93" s="23" t="s">
        <v>143</v>
      </c>
      <c r="B93" s="24" t="s">
        <v>144</v>
      </c>
      <c r="C93" s="25">
        <v>5000000</v>
      </c>
      <c r="D93" s="25">
        <v>0</v>
      </c>
      <c r="E93" s="25">
        <v>0</v>
      </c>
      <c r="F93" s="26">
        <v>5000000</v>
      </c>
    </row>
    <row r="94" spans="1:6">
      <c r="A94" s="18" t="s">
        <v>145</v>
      </c>
      <c r="B94" s="19" t="s">
        <v>146</v>
      </c>
      <c r="C94" s="30">
        <v>5000000</v>
      </c>
      <c r="D94" s="21">
        <v>0</v>
      </c>
      <c r="E94" s="21">
        <v>0</v>
      </c>
      <c r="F94" s="22">
        <v>5000000</v>
      </c>
    </row>
    <row r="95" spans="1:6" ht="12.75" hidden="1" customHeight="1">
      <c r="A95" s="31" t="s">
        <v>147</v>
      </c>
      <c r="B95" s="32" t="s">
        <v>148</v>
      </c>
      <c r="C95" s="30">
        <v>0</v>
      </c>
      <c r="D95" s="21">
        <v>0</v>
      </c>
      <c r="E95" s="21">
        <v>0</v>
      </c>
      <c r="F95" s="22">
        <v>0</v>
      </c>
    </row>
    <row r="96" spans="1:6" ht="12.75" hidden="1" customHeight="1">
      <c r="A96" s="31" t="s">
        <v>149</v>
      </c>
      <c r="B96" s="32" t="s">
        <v>150</v>
      </c>
      <c r="C96" s="30">
        <v>0</v>
      </c>
      <c r="D96" s="21">
        <v>0</v>
      </c>
      <c r="E96" s="21">
        <v>0</v>
      </c>
      <c r="F96" s="22">
        <v>0</v>
      </c>
    </row>
    <row r="97" spans="1:6" ht="12.75" customHeight="1">
      <c r="A97" s="18"/>
      <c r="B97" s="19"/>
      <c r="C97" s="20"/>
      <c r="D97" s="21"/>
      <c r="E97" s="21"/>
      <c r="F97" s="22"/>
    </row>
    <row r="98" spans="1:6" ht="12.75" customHeight="1">
      <c r="A98" s="23" t="s">
        <v>151</v>
      </c>
      <c r="B98" s="24" t="s">
        <v>152</v>
      </c>
      <c r="C98" s="25">
        <v>4460000</v>
      </c>
      <c r="D98" s="25">
        <v>500000</v>
      </c>
      <c r="E98" s="25">
        <v>650000</v>
      </c>
      <c r="F98" s="26">
        <v>3310000</v>
      </c>
    </row>
    <row r="99" spans="1:6" ht="12.75" customHeight="1">
      <c r="A99" s="18" t="s">
        <v>153</v>
      </c>
      <c r="B99" s="19" t="s">
        <v>154</v>
      </c>
      <c r="C99" s="30">
        <v>4460000</v>
      </c>
      <c r="D99" s="21">
        <v>500000</v>
      </c>
      <c r="E99" s="21">
        <v>650000</v>
      </c>
      <c r="F99" s="22">
        <v>3310000</v>
      </c>
    </row>
    <row r="100" spans="1:6" ht="12.75" hidden="1" customHeight="1">
      <c r="A100" s="18" t="s">
        <v>155</v>
      </c>
      <c r="B100" s="19" t="s">
        <v>156</v>
      </c>
      <c r="C100" s="30">
        <v>0</v>
      </c>
      <c r="D100" s="21">
        <v>0</v>
      </c>
      <c r="E100" s="21">
        <v>0</v>
      </c>
      <c r="F100" s="22">
        <v>0</v>
      </c>
    </row>
    <row r="101" spans="1:6" ht="12.75" hidden="1" customHeight="1">
      <c r="A101" s="31" t="s">
        <v>157</v>
      </c>
      <c r="B101" s="32" t="s">
        <v>158</v>
      </c>
      <c r="C101" s="30">
        <v>0</v>
      </c>
      <c r="D101" s="21">
        <v>0</v>
      </c>
      <c r="E101" s="21">
        <v>0</v>
      </c>
      <c r="F101" s="22">
        <v>0</v>
      </c>
    </row>
    <row r="102" spans="1:6" ht="12.75" hidden="1" customHeight="1">
      <c r="A102" s="18"/>
      <c r="B102" s="19"/>
      <c r="C102" s="20"/>
      <c r="D102" s="21"/>
      <c r="E102" s="21"/>
      <c r="F102" s="22"/>
    </row>
    <row r="103" spans="1:6" ht="12.75" hidden="1" customHeight="1">
      <c r="A103" s="23" t="s">
        <v>159</v>
      </c>
      <c r="B103" s="24" t="s">
        <v>160</v>
      </c>
      <c r="C103" s="25">
        <v>0</v>
      </c>
      <c r="D103" s="25">
        <v>0</v>
      </c>
      <c r="E103" s="25">
        <v>0</v>
      </c>
      <c r="F103" s="26">
        <v>0</v>
      </c>
    </row>
    <row r="104" spans="1:6" ht="12.75" hidden="1" customHeight="1">
      <c r="A104" s="18" t="s">
        <v>161</v>
      </c>
      <c r="B104" s="19" t="s">
        <v>162</v>
      </c>
      <c r="C104" s="30">
        <v>0</v>
      </c>
      <c r="D104" s="21">
        <v>0</v>
      </c>
      <c r="E104" s="21">
        <v>0</v>
      </c>
      <c r="F104" s="22">
        <v>0</v>
      </c>
    </row>
    <row r="105" spans="1:6" ht="12.75" hidden="1" customHeight="1">
      <c r="A105" s="31" t="s">
        <v>163</v>
      </c>
      <c r="B105" s="32" t="s">
        <v>164</v>
      </c>
      <c r="C105" s="30">
        <v>0</v>
      </c>
      <c r="D105" s="21">
        <v>0</v>
      </c>
      <c r="E105" s="21">
        <v>0</v>
      </c>
      <c r="F105" s="22">
        <v>0</v>
      </c>
    </row>
    <row r="106" spans="1:6" ht="25.5" hidden="1" customHeight="1">
      <c r="A106" s="18" t="s">
        <v>165</v>
      </c>
      <c r="B106" s="19" t="s">
        <v>166</v>
      </c>
      <c r="C106" s="30">
        <v>0</v>
      </c>
      <c r="D106" s="21">
        <v>0</v>
      </c>
      <c r="E106" s="21">
        <v>0</v>
      </c>
      <c r="F106" s="22">
        <v>0</v>
      </c>
    </row>
    <row r="107" spans="1:6" ht="25.5" hidden="1">
      <c r="A107" s="18" t="s">
        <v>167</v>
      </c>
      <c r="B107" s="19" t="s">
        <v>168</v>
      </c>
      <c r="C107" s="30">
        <v>0</v>
      </c>
      <c r="D107" s="21">
        <v>0</v>
      </c>
      <c r="E107" s="21">
        <v>0</v>
      </c>
      <c r="F107" s="22">
        <v>0</v>
      </c>
    </row>
    <row r="108" spans="1:6" ht="12.75" hidden="1" customHeight="1">
      <c r="A108" s="18" t="s">
        <v>169</v>
      </c>
      <c r="B108" s="19" t="s">
        <v>170</v>
      </c>
      <c r="C108" s="30">
        <v>0</v>
      </c>
      <c r="D108" s="21">
        <v>0</v>
      </c>
      <c r="E108" s="21">
        <v>0</v>
      </c>
      <c r="F108" s="22">
        <v>0</v>
      </c>
    </row>
    <row r="109" spans="1:6" ht="18" hidden="1" customHeight="1">
      <c r="A109" s="18" t="s">
        <v>171</v>
      </c>
      <c r="B109" s="19" t="s">
        <v>172</v>
      </c>
      <c r="C109" s="30">
        <v>0</v>
      </c>
      <c r="D109" s="21">
        <v>0</v>
      </c>
      <c r="E109" s="21">
        <v>0</v>
      </c>
      <c r="F109" s="22">
        <v>0</v>
      </c>
    </row>
    <row r="110" spans="1:6" ht="25.5" hidden="1">
      <c r="A110" s="18" t="s">
        <v>173</v>
      </c>
      <c r="B110" s="19" t="s">
        <v>174</v>
      </c>
      <c r="C110" s="30">
        <v>0</v>
      </c>
      <c r="D110" s="21">
        <v>0</v>
      </c>
      <c r="E110" s="21">
        <v>0</v>
      </c>
      <c r="F110" s="22">
        <v>0</v>
      </c>
    </row>
    <row r="111" spans="1:6" ht="25.5" hidden="1" customHeight="1">
      <c r="A111" s="18" t="s">
        <v>175</v>
      </c>
      <c r="B111" s="19" t="s">
        <v>176</v>
      </c>
      <c r="C111" s="30">
        <v>0</v>
      </c>
      <c r="D111" s="21">
        <v>0</v>
      </c>
      <c r="E111" s="21">
        <v>0</v>
      </c>
      <c r="F111" s="22">
        <v>0</v>
      </c>
    </row>
    <row r="112" spans="1:6" hidden="1">
      <c r="A112" s="18" t="s">
        <v>177</v>
      </c>
      <c r="B112" s="19" t="s">
        <v>178</v>
      </c>
      <c r="C112" s="30">
        <v>0</v>
      </c>
      <c r="D112" s="21">
        <v>0</v>
      </c>
      <c r="E112" s="21">
        <v>0</v>
      </c>
      <c r="F112" s="22">
        <v>0</v>
      </c>
    </row>
    <row r="113" spans="1:6" ht="12.75" hidden="1" customHeight="1">
      <c r="A113" s="18"/>
      <c r="B113" s="19"/>
      <c r="C113" s="20"/>
      <c r="D113" s="21"/>
      <c r="E113" s="21"/>
      <c r="F113" s="22"/>
    </row>
    <row r="114" spans="1:6" ht="12.75" hidden="1" customHeight="1">
      <c r="A114" s="23" t="s">
        <v>179</v>
      </c>
      <c r="B114" s="24" t="s">
        <v>180</v>
      </c>
      <c r="C114" s="25">
        <v>0</v>
      </c>
      <c r="D114" s="25">
        <v>0</v>
      </c>
      <c r="E114" s="25">
        <v>0</v>
      </c>
      <c r="F114" s="26">
        <v>0</v>
      </c>
    </row>
    <row r="115" spans="1:6" ht="12.75" hidden="1" customHeight="1">
      <c r="A115" s="31" t="s">
        <v>181</v>
      </c>
      <c r="B115" s="32" t="s">
        <v>182</v>
      </c>
      <c r="C115" s="30">
        <v>0</v>
      </c>
      <c r="D115" s="21">
        <v>0</v>
      </c>
      <c r="E115" s="21">
        <v>0</v>
      </c>
      <c r="F115" s="22">
        <v>0</v>
      </c>
    </row>
    <row r="116" spans="1:6" ht="12.75" hidden="1" customHeight="1">
      <c r="A116" s="31" t="s">
        <v>183</v>
      </c>
      <c r="B116" s="32" t="s">
        <v>184</v>
      </c>
      <c r="C116" s="30">
        <v>0</v>
      </c>
      <c r="D116" s="21">
        <v>0</v>
      </c>
      <c r="E116" s="21">
        <v>0</v>
      </c>
      <c r="F116" s="22">
        <v>0</v>
      </c>
    </row>
    <row r="117" spans="1:6" ht="12.75" hidden="1" customHeight="1">
      <c r="A117" s="31" t="s">
        <v>185</v>
      </c>
      <c r="B117" s="32" t="s">
        <v>186</v>
      </c>
      <c r="C117" s="30">
        <v>0</v>
      </c>
      <c r="D117" s="21">
        <v>0</v>
      </c>
      <c r="E117" s="21">
        <v>0</v>
      </c>
      <c r="F117" s="22">
        <v>0</v>
      </c>
    </row>
    <row r="118" spans="1:6" ht="12.75" hidden="1" customHeight="1">
      <c r="A118" s="18" t="s">
        <v>187</v>
      </c>
      <c r="B118" s="19" t="s">
        <v>188</v>
      </c>
      <c r="C118" s="30">
        <v>0</v>
      </c>
      <c r="D118" s="21">
        <v>0</v>
      </c>
      <c r="E118" s="21">
        <v>0</v>
      </c>
      <c r="F118" s="22">
        <v>0</v>
      </c>
    </row>
    <row r="119" spans="1:6" ht="12.75" hidden="1" customHeight="1">
      <c r="A119" s="18"/>
      <c r="B119" s="19"/>
      <c r="C119" s="20"/>
      <c r="D119" s="21"/>
      <c r="E119" s="21"/>
      <c r="F119" s="22"/>
    </row>
    <row r="120" spans="1:6" ht="12.75" hidden="1" customHeight="1">
      <c r="A120" s="23" t="s">
        <v>189</v>
      </c>
      <c r="B120" s="24" t="s">
        <v>190</v>
      </c>
      <c r="C120" s="25">
        <v>0</v>
      </c>
      <c r="D120" s="25">
        <v>0</v>
      </c>
      <c r="E120" s="25">
        <v>0</v>
      </c>
      <c r="F120" s="26">
        <v>0</v>
      </c>
    </row>
    <row r="121" spans="1:6" ht="12.75" hidden="1" customHeight="1">
      <c r="A121" s="31" t="s">
        <v>191</v>
      </c>
      <c r="B121" s="32" t="s">
        <v>192</v>
      </c>
      <c r="C121" s="30">
        <v>0</v>
      </c>
      <c r="D121" s="21">
        <v>0</v>
      </c>
      <c r="E121" s="21">
        <v>0</v>
      </c>
      <c r="F121" s="22">
        <v>0</v>
      </c>
    </row>
    <row r="122" spans="1:6" ht="12.75" hidden="1" customHeight="1">
      <c r="A122" s="31" t="s">
        <v>193</v>
      </c>
      <c r="B122" s="32" t="s">
        <v>194</v>
      </c>
      <c r="C122" s="30">
        <v>0</v>
      </c>
      <c r="D122" s="21">
        <v>0</v>
      </c>
      <c r="E122" s="21">
        <v>0</v>
      </c>
      <c r="F122" s="22">
        <v>0</v>
      </c>
    </row>
    <row r="123" spans="1:6" ht="12.75" hidden="1" customHeight="1">
      <c r="A123" s="31" t="s">
        <v>195</v>
      </c>
      <c r="B123" s="32" t="s">
        <v>196</v>
      </c>
      <c r="C123" s="30">
        <v>0</v>
      </c>
      <c r="D123" s="21">
        <v>0</v>
      </c>
      <c r="E123" s="21">
        <v>0</v>
      </c>
      <c r="F123" s="22">
        <v>0</v>
      </c>
    </row>
    <row r="124" spans="1:6" ht="25.5" hidden="1" customHeight="1">
      <c r="A124" s="31" t="s">
        <v>197</v>
      </c>
      <c r="B124" s="32" t="s">
        <v>198</v>
      </c>
      <c r="C124" s="30">
        <v>0</v>
      </c>
      <c r="D124" s="21">
        <v>0</v>
      </c>
      <c r="E124" s="21">
        <v>0</v>
      </c>
      <c r="F124" s="22">
        <v>0</v>
      </c>
    </row>
    <row r="125" spans="1:6" ht="12.75" hidden="1" customHeight="1">
      <c r="A125" s="31" t="s">
        <v>199</v>
      </c>
      <c r="B125" s="32" t="s">
        <v>200</v>
      </c>
      <c r="C125" s="30">
        <v>0</v>
      </c>
      <c r="D125" s="21">
        <v>0</v>
      </c>
      <c r="E125" s="21">
        <v>0</v>
      </c>
      <c r="F125" s="22">
        <v>0</v>
      </c>
    </row>
    <row r="126" spans="1:6" ht="12.75" hidden="1" customHeight="1">
      <c r="A126" s="18" t="s">
        <v>201</v>
      </c>
      <c r="B126" s="19" t="s">
        <v>202</v>
      </c>
      <c r="C126" s="30">
        <v>0</v>
      </c>
      <c r="D126" s="21">
        <v>0</v>
      </c>
      <c r="E126" s="21">
        <v>0</v>
      </c>
      <c r="F126" s="22">
        <v>0</v>
      </c>
    </row>
    <row r="127" spans="1:6" ht="12.75" customHeight="1">
      <c r="A127" s="18"/>
      <c r="B127" s="19"/>
      <c r="C127" s="20"/>
      <c r="D127" s="21"/>
      <c r="E127" s="21"/>
      <c r="F127" s="22"/>
    </row>
    <row r="128" spans="1:6" ht="12.75" customHeight="1">
      <c r="A128" s="23">
        <v>2</v>
      </c>
      <c r="B128" s="24" t="s">
        <v>203</v>
      </c>
      <c r="C128" s="25">
        <v>38011805</v>
      </c>
      <c r="D128" s="25">
        <v>9960000</v>
      </c>
      <c r="E128" s="25">
        <v>3153000</v>
      </c>
      <c r="F128" s="26">
        <v>24898805</v>
      </c>
    </row>
    <row r="129" spans="1:6" ht="12.75" customHeight="1">
      <c r="A129" s="18"/>
      <c r="B129" s="19"/>
      <c r="C129" s="20"/>
      <c r="D129" s="21"/>
      <c r="E129" s="21"/>
      <c r="F129" s="22"/>
    </row>
    <row r="130" spans="1:6" ht="12.75" customHeight="1">
      <c r="A130" s="23" t="s">
        <v>204</v>
      </c>
      <c r="B130" s="24" t="s">
        <v>205</v>
      </c>
      <c r="C130" s="25">
        <v>10094000</v>
      </c>
      <c r="D130" s="25">
        <v>1853000</v>
      </c>
      <c r="E130" s="25">
        <v>1150000</v>
      </c>
      <c r="F130" s="26">
        <v>7091000</v>
      </c>
    </row>
    <row r="131" spans="1:6" ht="12.75" customHeight="1">
      <c r="A131" s="18" t="s">
        <v>206</v>
      </c>
      <c r="B131" s="19" t="s">
        <v>207</v>
      </c>
      <c r="C131" s="30">
        <v>1025000</v>
      </c>
      <c r="D131" s="21">
        <v>25000</v>
      </c>
      <c r="E131" s="21">
        <v>0</v>
      </c>
      <c r="F131" s="22">
        <v>1000000</v>
      </c>
    </row>
    <row r="132" spans="1:6" ht="12.75" customHeight="1">
      <c r="A132" s="18" t="s">
        <v>208</v>
      </c>
      <c r="B132" s="19" t="s">
        <v>209</v>
      </c>
      <c r="C132" s="30">
        <v>1155000</v>
      </c>
      <c r="D132" s="21">
        <v>60000</v>
      </c>
      <c r="E132" s="21">
        <v>0</v>
      </c>
      <c r="F132" s="22">
        <v>1095000</v>
      </c>
    </row>
    <row r="133" spans="1:6" ht="12.75" hidden="1" customHeight="1">
      <c r="A133" s="31" t="s">
        <v>210</v>
      </c>
      <c r="B133" s="32" t="s">
        <v>211</v>
      </c>
      <c r="C133" s="30">
        <v>0</v>
      </c>
      <c r="D133" s="21">
        <v>0</v>
      </c>
      <c r="E133" s="21">
        <v>0</v>
      </c>
      <c r="F133" s="22">
        <v>0</v>
      </c>
    </row>
    <row r="134" spans="1:6" ht="12.75" customHeight="1">
      <c r="A134" s="18" t="s">
        <v>212</v>
      </c>
      <c r="B134" s="19" t="s">
        <v>213</v>
      </c>
      <c r="C134" s="30">
        <v>7694000</v>
      </c>
      <c r="D134" s="21">
        <v>1728000</v>
      </c>
      <c r="E134" s="21">
        <v>1150000</v>
      </c>
      <c r="F134" s="22">
        <v>4816000</v>
      </c>
    </row>
    <row r="135" spans="1:6" ht="12.75" customHeight="1">
      <c r="A135" s="18" t="s">
        <v>214</v>
      </c>
      <c r="B135" s="19" t="s">
        <v>215</v>
      </c>
      <c r="C135" s="30">
        <v>220000</v>
      </c>
      <c r="D135" s="21">
        <v>40000</v>
      </c>
      <c r="E135" s="21">
        <v>0</v>
      </c>
      <c r="F135" s="22">
        <v>180000</v>
      </c>
    </row>
    <row r="136" spans="1:6" ht="12.75" customHeight="1">
      <c r="A136" s="18"/>
      <c r="B136" s="19"/>
      <c r="C136" s="20"/>
      <c r="D136" s="21"/>
      <c r="E136" s="21"/>
      <c r="F136" s="22"/>
    </row>
    <row r="137" spans="1:6">
      <c r="A137" s="23" t="s">
        <v>216</v>
      </c>
      <c r="B137" s="24" t="s">
        <v>217</v>
      </c>
      <c r="C137" s="25">
        <v>450000</v>
      </c>
      <c r="D137" s="25">
        <v>0</v>
      </c>
      <c r="E137" s="25">
        <v>50000</v>
      </c>
      <c r="F137" s="26">
        <v>400000</v>
      </c>
    </row>
    <row r="138" spans="1:6" ht="12.75" hidden="1" customHeight="1">
      <c r="A138" s="31" t="s">
        <v>218</v>
      </c>
      <c r="B138" s="32" t="s">
        <v>219</v>
      </c>
      <c r="C138" s="30">
        <v>0</v>
      </c>
      <c r="D138" s="21">
        <v>0</v>
      </c>
      <c r="E138" s="21">
        <v>0</v>
      </c>
      <c r="F138" s="22">
        <v>0</v>
      </c>
    </row>
    <row r="139" spans="1:6" ht="12.75" hidden="1" customHeight="1">
      <c r="A139" s="18" t="s">
        <v>220</v>
      </c>
      <c r="B139" s="19" t="s">
        <v>221</v>
      </c>
      <c r="C139" s="30">
        <v>0</v>
      </c>
      <c r="D139" s="21">
        <v>0</v>
      </c>
      <c r="E139" s="21">
        <v>0</v>
      </c>
      <c r="F139" s="22">
        <v>0</v>
      </c>
    </row>
    <row r="140" spans="1:6" ht="12.75" customHeight="1">
      <c r="A140" s="18" t="s">
        <v>222</v>
      </c>
      <c r="B140" s="19" t="s">
        <v>223</v>
      </c>
      <c r="C140" s="30">
        <v>450000</v>
      </c>
      <c r="D140" s="21">
        <v>0</v>
      </c>
      <c r="E140" s="21">
        <v>50000</v>
      </c>
      <c r="F140" s="22">
        <v>400000</v>
      </c>
    </row>
    <row r="141" spans="1:6" ht="12.75" hidden="1" customHeight="1">
      <c r="A141" s="31" t="s">
        <v>224</v>
      </c>
      <c r="B141" s="32" t="s">
        <v>225</v>
      </c>
      <c r="C141" s="30">
        <v>0</v>
      </c>
      <c r="D141" s="21">
        <v>0</v>
      </c>
      <c r="E141" s="21">
        <v>0</v>
      </c>
      <c r="F141" s="22">
        <v>0</v>
      </c>
    </row>
    <row r="142" spans="1:6" ht="12.75" customHeight="1">
      <c r="A142" s="18"/>
      <c r="B142" s="36"/>
      <c r="C142" s="20"/>
      <c r="D142" s="21"/>
      <c r="E142" s="21"/>
      <c r="F142" s="22"/>
    </row>
    <row r="143" spans="1:6" ht="25.5" customHeight="1">
      <c r="A143" s="23" t="s">
        <v>226</v>
      </c>
      <c r="B143" s="24" t="s">
        <v>227</v>
      </c>
      <c r="C143" s="25">
        <v>8825000</v>
      </c>
      <c r="D143" s="25">
        <v>100000</v>
      </c>
      <c r="E143" s="25">
        <v>0</v>
      </c>
      <c r="F143" s="26">
        <v>8725000</v>
      </c>
    </row>
    <row r="144" spans="1:6" ht="12.75" customHeight="1">
      <c r="A144" s="18" t="s">
        <v>228</v>
      </c>
      <c r="B144" s="19" t="s">
        <v>229</v>
      </c>
      <c r="C144" s="30">
        <v>350000</v>
      </c>
      <c r="D144" s="21">
        <v>0</v>
      </c>
      <c r="E144" s="21">
        <v>0</v>
      </c>
      <c r="F144" s="22">
        <v>350000</v>
      </c>
    </row>
    <row r="145" spans="1:6" ht="25.5" customHeight="1">
      <c r="A145" s="18" t="s">
        <v>230</v>
      </c>
      <c r="B145" s="19" t="s">
        <v>231</v>
      </c>
      <c r="C145" s="30">
        <v>100000</v>
      </c>
      <c r="D145" s="21">
        <v>0</v>
      </c>
      <c r="E145" s="21">
        <v>0</v>
      </c>
      <c r="F145" s="22">
        <v>100000</v>
      </c>
    </row>
    <row r="146" spans="1:6" ht="12.75" customHeight="1">
      <c r="A146" s="18" t="s">
        <v>232</v>
      </c>
      <c r="B146" s="19" t="s">
        <v>233</v>
      </c>
      <c r="C146" s="30">
        <v>100000</v>
      </c>
      <c r="D146" s="21">
        <v>0</v>
      </c>
      <c r="E146" s="21">
        <v>0</v>
      </c>
      <c r="F146" s="22">
        <v>100000</v>
      </c>
    </row>
    <row r="147" spans="1:6" ht="25.5">
      <c r="A147" s="18" t="s">
        <v>234</v>
      </c>
      <c r="B147" s="19" t="s">
        <v>235</v>
      </c>
      <c r="C147" s="30">
        <v>5000000</v>
      </c>
      <c r="D147" s="21">
        <v>100000</v>
      </c>
      <c r="E147" s="21">
        <v>0</v>
      </c>
      <c r="F147" s="22">
        <v>4900000</v>
      </c>
    </row>
    <row r="148" spans="1:6" ht="12.75" customHeight="1">
      <c r="A148" s="18" t="s">
        <v>236</v>
      </c>
      <c r="B148" s="19" t="s">
        <v>237</v>
      </c>
      <c r="C148" s="30">
        <v>1000000</v>
      </c>
      <c r="D148" s="21">
        <v>0</v>
      </c>
      <c r="E148" s="21">
        <v>0</v>
      </c>
      <c r="F148" s="22">
        <v>1000000</v>
      </c>
    </row>
    <row r="149" spans="1:6" ht="12.75" customHeight="1">
      <c r="A149" s="18" t="s">
        <v>238</v>
      </c>
      <c r="B149" s="19" t="s">
        <v>239</v>
      </c>
      <c r="C149" s="30">
        <v>175000</v>
      </c>
      <c r="D149" s="21">
        <v>0</v>
      </c>
      <c r="E149" s="21">
        <v>0</v>
      </c>
      <c r="F149" s="22">
        <v>175000</v>
      </c>
    </row>
    <row r="150" spans="1:6" ht="17.25" customHeight="1">
      <c r="A150" s="18" t="s">
        <v>240</v>
      </c>
      <c r="B150" s="19" t="s">
        <v>241</v>
      </c>
      <c r="C150" s="30">
        <v>2100000</v>
      </c>
      <c r="D150" s="21">
        <v>0</v>
      </c>
      <c r="E150" s="21">
        <v>0</v>
      </c>
      <c r="F150" s="22">
        <v>2100000</v>
      </c>
    </row>
    <row r="151" spans="1:6" ht="12.75" customHeight="1">
      <c r="A151" s="18"/>
      <c r="B151" s="19"/>
      <c r="C151" s="20"/>
      <c r="D151" s="21"/>
      <c r="E151" s="21"/>
      <c r="F151" s="22"/>
    </row>
    <row r="152" spans="1:6" ht="25.5" customHeight="1">
      <c r="A152" s="23" t="s">
        <v>242</v>
      </c>
      <c r="B152" s="24" t="s">
        <v>243</v>
      </c>
      <c r="C152" s="25">
        <v>3870000</v>
      </c>
      <c r="D152" s="25">
        <v>1675000</v>
      </c>
      <c r="E152" s="25">
        <v>250000</v>
      </c>
      <c r="F152" s="26">
        <v>1945000</v>
      </c>
    </row>
    <row r="153" spans="1:6" ht="12.75" customHeight="1">
      <c r="A153" s="18" t="s">
        <v>244</v>
      </c>
      <c r="B153" s="19" t="s">
        <v>245</v>
      </c>
      <c r="C153" s="30">
        <v>870000</v>
      </c>
      <c r="D153" s="21">
        <v>275000</v>
      </c>
      <c r="E153" s="21">
        <v>0</v>
      </c>
      <c r="F153" s="22">
        <v>595000</v>
      </c>
    </row>
    <row r="154" spans="1:6" ht="12.75" customHeight="1">
      <c r="A154" s="18" t="s">
        <v>246</v>
      </c>
      <c r="B154" s="19" t="s">
        <v>247</v>
      </c>
      <c r="C154" s="30">
        <v>3000000</v>
      </c>
      <c r="D154" s="21">
        <v>1400000</v>
      </c>
      <c r="E154" s="21">
        <v>250000</v>
      </c>
      <c r="F154" s="22">
        <v>1350000</v>
      </c>
    </row>
    <row r="155" spans="1:6" ht="12.75" customHeight="1">
      <c r="A155" s="31"/>
      <c r="B155" s="32"/>
      <c r="C155" s="20"/>
      <c r="D155" s="21"/>
      <c r="E155" s="21"/>
      <c r="F155" s="22"/>
    </row>
    <row r="156" spans="1:6" ht="25.5" hidden="1" customHeight="1">
      <c r="A156" s="23">
        <v>2.0499999999999998</v>
      </c>
      <c r="B156" s="24" t="s">
        <v>248</v>
      </c>
      <c r="C156" s="30">
        <v>0</v>
      </c>
      <c r="D156" s="30">
        <v>0</v>
      </c>
      <c r="E156" s="30">
        <v>0</v>
      </c>
      <c r="F156" s="35">
        <v>0</v>
      </c>
    </row>
    <row r="157" spans="1:6" ht="12.75" hidden="1" customHeight="1">
      <c r="A157" s="31" t="s">
        <v>249</v>
      </c>
      <c r="B157" s="32" t="s">
        <v>250</v>
      </c>
      <c r="C157" s="30">
        <v>0</v>
      </c>
      <c r="D157" s="21">
        <v>0</v>
      </c>
      <c r="E157" s="21">
        <v>0</v>
      </c>
      <c r="F157" s="22">
        <v>0</v>
      </c>
    </row>
    <row r="158" spans="1:6" ht="12.75" hidden="1" customHeight="1">
      <c r="A158" s="31" t="s">
        <v>251</v>
      </c>
      <c r="B158" s="32" t="s">
        <v>252</v>
      </c>
      <c r="C158" s="30">
        <v>0</v>
      </c>
      <c r="D158" s="21">
        <v>0</v>
      </c>
      <c r="E158" s="21">
        <v>0</v>
      </c>
      <c r="F158" s="22">
        <v>0</v>
      </c>
    </row>
    <row r="159" spans="1:6" ht="12.75" hidden="1" customHeight="1">
      <c r="A159" s="31" t="s">
        <v>253</v>
      </c>
      <c r="B159" s="32" t="s">
        <v>254</v>
      </c>
      <c r="C159" s="30">
        <v>0</v>
      </c>
      <c r="D159" s="21">
        <v>0</v>
      </c>
      <c r="E159" s="21">
        <v>0</v>
      </c>
      <c r="F159" s="22">
        <v>0</v>
      </c>
    </row>
    <row r="160" spans="1:6" ht="25.5" hidden="1" customHeight="1">
      <c r="A160" s="31" t="s">
        <v>255</v>
      </c>
      <c r="B160" s="32" t="s">
        <v>256</v>
      </c>
      <c r="C160" s="30">
        <v>0</v>
      </c>
      <c r="D160" s="21">
        <v>0</v>
      </c>
      <c r="E160" s="21">
        <v>0</v>
      </c>
      <c r="F160" s="22">
        <v>0</v>
      </c>
    </row>
    <row r="161" spans="1:6" ht="12.75" hidden="1" customHeight="1">
      <c r="A161" s="18"/>
      <c r="B161" s="19"/>
      <c r="C161" s="20"/>
      <c r="D161" s="21"/>
      <c r="E161" s="21"/>
      <c r="F161" s="22"/>
    </row>
    <row r="162" spans="1:6" ht="25.5" customHeight="1">
      <c r="A162" s="23" t="s">
        <v>257</v>
      </c>
      <c r="B162" s="24" t="s">
        <v>258</v>
      </c>
      <c r="C162" s="25">
        <v>14772805</v>
      </c>
      <c r="D162" s="25">
        <v>6332000</v>
      </c>
      <c r="E162" s="25">
        <v>1703000</v>
      </c>
      <c r="F162" s="26">
        <v>6737805</v>
      </c>
    </row>
    <row r="163" spans="1:6" ht="12.75" customHeight="1">
      <c r="A163" s="18" t="s">
        <v>259</v>
      </c>
      <c r="B163" s="19" t="s">
        <v>260</v>
      </c>
      <c r="C163" s="30">
        <v>3000000</v>
      </c>
      <c r="D163" s="21">
        <v>1586000</v>
      </c>
      <c r="E163" s="21">
        <v>514000</v>
      </c>
      <c r="F163" s="22">
        <v>900000</v>
      </c>
    </row>
    <row r="164" spans="1:6" ht="25.5" customHeight="1">
      <c r="A164" s="18" t="s">
        <v>261</v>
      </c>
      <c r="B164" s="19" t="s">
        <v>262</v>
      </c>
      <c r="C164" s="30">
        <v>1000000</v>
      </c>
      <c r="D164" s="21">
        <v>85000</v>
      </c>
      <c r="E164" s="21">
        <v>65000</v>
      </c>
      <c r="F164" s="22">
        <v>850000</v>
      </c>
    </row>
    <row r="165" spans="1:6" ht="12.75" customHeight="1">
      <c r="A165" s="18" t="s">
        <v>263</v>
      </c>
      <c r="B165" s="19" t="s">
        <v>264</v>
      </c>
      <c r="C165" s="30">
        <v>7246805</v>
      </c>
      <c r="D165" s="21">
        <v>4095000</v>
      </c>
      <c r="E165" s="21">
        <v>929000</v>
      </c>
      <c r="F165" s="22">
        <v>2222805</v>
      </c>
    </row>
    <row r="166" spans="1:6" ht="12.75" customHeight="1">
      <c r="A166" s="18" t="s">
        <v>265</v>
      </c>
      <c r="B166" s="19" t="s">
        <v>266</v>
      </c>
      <c r="C166" s="30">
        <v>1465000</v>
      </c>
      <c r="D166" s="21">
        <v>335000</v>
      </c>
      <c r="E166" s="21">
        <v>50000</v>
      </c>
      <c r="F166" s="22">
        <v>1080000</v>
      </c>
    </row>
    <row r="167" spans="1:6" ht="12.75" customHeight="1">
      <c r="A167" s="18" t="s">
        <v>267</v>
      </c>
      <c r="B167" s="19" t="s">
        <v>268</v>
      </c>
      <c r="C167" s="30">
        <v>741000</v>
      </c>
      <c r="D167" s="21">
        <v>216000</v>
      </c>
      <c r="E167" s="21">
        <v>0</v>
      </c>
      <c r="F167" s="22">
        <v>525000</v>
      </c>
    </row>
    <row r="168" spans="1:6" ht="16.5" customHeight="1">
      <c r="A168" s="18" t="s">
        <v>269</v>
      </c>
      <c r="B168" s="19" t="s">
        <v>270</v>
      </c>
      <c r="C168" s="30">
        <v>550000</v>
      </c>
      <c r="D168" s="21">
        <v>0</v>
      </c>
      <c r="E168" s="21">
        <v>0</v>
      </c>
      <c r="F168" s="22">
        <v>550000</v>
      </c>
    </row>
    <row r="169" spans="1:6" ht="12.75" customHeight="1">
      <c r="A169" s="18" t="s">
        <v>271</v>
      </c>
      <c r="B169" s="19" t="s">
        <v>272</v>
      </c>
      <c r="C169" s="30">
        <v>45000</v>
      </c>
      <c r="D169" s="21">
        <v>0</v>
      </c>
      <c r="E169" s="21">
        <v>25000</v>
      </c>
      <c r="F169" s="22">
        <v>20000</v>
      </c>
    </row>
    <row r="170" spans="1:6" ht="12.75" customHeight="1">
      <c r="A170" s="18" t="s">
        <v>273</v>
      </c>
      <c r="B170" s="19" t="s">
        <v>274</v>
      </c>
      <c r="C170" s="30">
        <v>725000</v>
      </c>
      <c r="D170" s="21">
        <v>15000</v>
      </c>
      <c r="E170" s="21">
        <v>120000</v>
      </c>
      <c r="F170" s="22">
        <v>590000</v>
      </c>
    </row>
    <row r="171" spans="1:6" ht="12.75" customHeight="1">
      <c r="A171" s="18"/>
      <c r="B171" s="19"/>
      <c r="C171" s="20"/>
      <c r="D171" s="21"/>
      <c r="E171" s="21"/>
      <c r="F171" s="22"/>
    </row>
    <row r="172" spans="1:6" ht="12.75" hidden="1" customHeight="1">
      <c r="A172" s="23">
        <v>5</v>
      </c>
      <c r="B172" s="24" t="s">
        <v>275</v>
      </c>
      <c r="C172" s="25">
        <v>0</v>
      </c>
      <c r="D172" s="25">
        <v>0</v>
      </c>
      <c r="E172" s="25">
        <v>0</v>
      </c>
      <c r="F172" s="26">
        <v>0</v>
      </c>
    </row>
    <row r="173" spans="1:6" ht="12.75" hidden="1" customHeight="1">
      <c r="A173" s="18"/>
      <c r="B173" s="19"/>
      <c r="C173" s="20"/>
      <c r="D173" s="21"/>
      <c r="E173" s="21"/>
      <c r="F173" s="22"/>
    </row>
    <row r="174" spans="1:6" ht="12.75" hidden="1" customHeight="1">
      <c r="A174" s="23" t="s">
        <v>276</v>
      </c>
      <c r="B174" s="24" t="s">
        <v>277</v>
      </c>
      <c r="C174" s="25">
        <v>0</v>
      </c>
      <c r="D174" s="25">
        <v>0</v>
      </c>
      <c r="E174" s="25">
        <v>0</v>
      </c>
      <c r="F174" s="26">
        <v>0</v>
      </c>
    </row>
    <row r="175" spans="1:6" ht="12.75" hidden="1" customHeight="1">
      <c r="A175" s="31" t="s">
        <v>278</v>
      </c>
      <c r="B175" s="32" t="s">
        <v>279</v>
      </c>
      <c r="C175" s="30">
        <v>0</v>
      </c>
      <c r="D175" s="21">
        <v>0</v>
      </c>
      <c r="E175" s="21">
        <v>0</v>
      </c>
      <c r="F175" s="22">
        <v>0</v>
      </c>
    </row>
    <row r="176" spans="1:6" ht="12.75" hidden="1" customHeight="1">
      <c r="A176" s="31" t="s">
        <v>280</v>
      </c>
      <c r="B176" s="32" t="s">
        <v>281</v>
      </c>
      <c r="C176" s="30">
        <v>0</v>
      </c>
      <c r="D176" s="21">
        <v>0</v>
      </c>
      <c r="E176" s="21">
        <v>0</v>
      </c>
      <c r="F176" s="22">
        <v>0</v>
      </c>
    </row>
    <row r="177" spans="1:6" ht="12.75" hidden="1" customHeight="1">
      <c r="A177" s="18" t="s">
        <v>282</v>
      </c>
      <c r="B177" s="19" t="s">
        <v>283</v>
      </c>
      <c r="C177" s="30">
        <v>0</v>
      </c>
      <c r="D177" s="21">
        <v>0</v>
      </c>
      <c r="E177" s="21">
        <v>0</v>
      </c>
      <c r="F177" s="22">
        <v>0</v>
      </c>
    </row>
    <row r="178" spans="1:6" ht="12.75" hidden="1" customHeight="1">
      <c r="A178" s="18" t="s">
        <v>284</v>
      </c>
      <c r="B178" s="19" t="s">
        <v>285</v>
      </c>
      <c r="C178" s="30">
        <v>0</v>
      </c>
      <c r="D178" s="21">
        <v>0</v>
      </c>
      <c r="E178" s="21">
        <v>0</v>
      </c>
      <c r="F178" s="22">
        <v>0</v>
      </c>
    </row>
    <row r="179" spans="1:6" ht="12.75" hidden="1" customHeight="1">
      <c r="A179" s="18" t="s">
        <v>286</v>
      </c>
      <c r="B179" s="19" t="s">
        <v>287</v>
      </c>
      <c r="C179" s="30">
        <v>0</v>
      </c>
      <c r="D179" s="21">
        <v>0</v>
      </c>
      <c r="E179" s="21">
        <v>0</v>
      </c>
      <c r="F179" s="22">
        <v>0</v>
      </c>
    </row>
    <row r="180" spans="1:6" hidden="1">
      <c r="A180" s="31" t="s">
        <v>288</v>
      </c>
      <c r="B180" s="32" t="s">
        <v>289</v>
      </c>
      <c r="C180" s="30">
        <v>0</v>
      </c>
      <c r="D180" s="21">
        <v>0</v>
      </c>
      <c r="E180" s="21">
        <v>0</v>
      </c>
      <c r="F180" s="22">
        <v>0</v>
      </c>
    </row>
    <row r="181" spans="1:6" hidden="1">
      <c r="A181" s="18" t="s">
        <v>290</v>
      </c>
      <c r="B181" s="19" t="s">
        <v>291</v>
      </c>
      <c r="C181" s="30">
        <v>0</v>
      </c>
      <c r="D181" s="21">
        <v>0</v>
      </c>
      <c r="E181" s="21">
        <v>0</v>
      </c>
      <c r="F181" s="22">
        <v>0</v>
      </c>
    </row>
    <row r="182" spans="1:6" ht="12.75" hidden="1" customHeight="1">
      <c r="A182" s="18" t="s">
        <v>292</v>
      </c>
      <c r="B182" s="19" t="s">
        <v>293</v>
      </c>
      <c r="C182" s="30">
        <v>0</v>
      </c>
      <c r="D182" s="21">
        <v>0</v>
      </c>
      <c r="E182" s="21">
        <v>0</v>
      </c>
      <c r="F182" s="22">
        <v>0</v>
      </c>
    </row>
    <row r="183" spans="1:6" ht="12.75" hidden="1" customHeight="1">
      <c r="A183" s="18"/>
      <c r="B183" s="19"/>
      <c r="C183" s="20"/>
      <c r="D183" s="21"/>
      <c r="E183" s="21"/>
      <c r="F183" s="22"/>
    </row>
    <row r="184" spans="1:6" ht="25.5" hidden="1" customHeight="1">
      <c r="A184" s="23">
        <v>5.0199999999999996</v>
      </c>
      <c r="B184" s="24" t="s">
        <v>294</v>
      </c>
      <c r="C184" s="25">
        <v>0</v>
      </c>
      <c r="D184" s="25">
        <v>0</v>
      </c>
      <c r="E184" s="25">
        <v>0</v>
      </c>
      <c r="F184" s="26">
        <v>0</v>
      </c>
    </row>
    <row r="185" spans="1:6" ht="12.75" hidden="1" customHeight="1">
      <c r="A185" s="31" t="s">
        <v>295</v>
      </c>
      <c r="B185" s="32" t="s">
        <v>296</v>
      </c>
      <c r="C185" s="30">
        <v>0</v>
      </c>
      <c r="D185" s="21">
        <v>0</v>
      </c>
      <c r="E185" s="21">
        <v>0</v>
      </c>
      <c r="F185" s="22">
        <v>0</v>
      </c>
    </row>
    <row r="186" spans="1:6" ht="12.75" hidden="1" customHeight="1">
      <c r="A186" s="31" t="s">
        <v>297</v>
      </c>
      <c r="B186" s="32" t="s">
        <v>298</v>
      </c>
      <c r="C186" s="30">
        <v>0</v>
      </c>
      <c r="D186" s="21">
        <v>0</v>
      </c>
      <c r="E186" s="21">
        <v>0</v>
      </c>
      <c r="F186" s="22">
        <v>0</v>
      </c>
    </row>
    <row r="187" spans="1:6" ht="12.75" hidden="1" customHeight="1">
      <c r="A187" s="31" t="s">
        <v>299</v>
      </c>
      <c r="B187" s="32" t="s">
        <v>300</v>
      </c>
      <c r="C187" s="30">
        <v>0</v>
      </c>
      <c r="D187" s="21">
        <v>0</v>
      </c>
      <c r="E187" s="21">
        <v>0</v>
      </c>
      <c r="F187" s="22">
        <v>0</v>
      </c>
    </row>
    <row r="188" spans="1:6" ht="12.75" hidden="1" customHeight="1">
      <c r="A188" s="31" t="s">
        <v>301</v>
      </c>
      <c r="B188" s="32" t="s">
        <v>302</v>
      </c>
      <c r="C188" s="30">
        <v>0</v>
      </c>
      <c r="D188" s="21">
        <v>0</v>
      </c>
      <c r="E188" s="21">
        <v>0</v>
      </c>
      <c r="F188" s="22">
        <v>0</v>
      </c>
    </row>
    <row r="189" spans="1:6" ht="12.75" hidden="1" customHeight="1">
      <c r="A189" s="31" t="s">
        <v>303</v>
      </c>
      <c r="B189" s="32" t="s">
        <v>304</v>
      </c>
      <c r="C189" s="30">
        <v>0</v>
      </c>
      <c r="D189" s="21">
        <v>0</v>
      </c>
      <c r="E189" s="21">
        <v>0</v>
      </c>
      <c r="F189" s="22">
        <v>0</v>
      </c>
    </row>
    <row r="190" spans="1:6" ht="12.75" hidden="1" customHeight="1">
      <c r="A190" s="31" t="s">
        <v>305</v>
      </c>
      <c r="B190" s="32" t="s">
        <v>306</v>
      </c>
      <c r="C190" s="30">
        <v>0</v>
      </c>
      <c r="D190" s="21">
        <v>0</v>
      </c>
      <c r="E190" s="21">
        <v>0</v>
      </c>
      <c r="F190" s="22">
        <v>0</v>
      </c>
    </row>
    <row r="191" spans="1:6" ht="12.75" hidden="1" customHeight="1">
      <c r="A191" s="31" t="s">
        <v>307</v>
      </c>
      <c r="B191" s="32" t="s">
        <v>308</v>
      </c>
      <c r="C191" s="30">
        <v>0</v>
      </c>
      <c r="D191" s="21">
        <v>0</v>
      </c>
      <c r="E191" s="21">
        <v>0</v>
      </c>
      <c r="F191" s="22">
        <v>0</v>
      </c>
    </row>
    <row r="192" spans="1:6" ht="12.75" hidden="1" customHeight="1">
      <c r="A192" s="31" t="s">
        <v>309</v>
      </c>
      <c r="B192" s="32" t="s">
        <v>310</v>
      </c>
      <c r="C192" s="30">
        <v>0</v>
      </c>
      <c r="D192" s="21">
        <v>0</v>
      </c>
      <c r="E192" s="21">
        <v>0</v>
      </c>
      <c r="F192" s="22">
        <v>0</v>
      </c>
    </row>
    <row r="193" spans="1:6" ht="12.75" hidden="1" customHeight="1">
      <c r="A193" s="31"/>
      <c r="B193" s="32"/>
      <c r="C193" s="20"/>
      <c r="D193" s="21"/>
      <c r="E193" s="21"/>
      <c r="F193" s="22"/>
    </row>
    <row r="194" spans="1:6" ht="12.75" hidden="1" customHeight="1">
      <c r="A194" s="23">
        <v>5.03</v>
      </c>
      <c r="B194" s="24" t="s">
        <v>311</v>
      </c>
      <c r="C194" s="30">
        <v>0</v>
      </c>
      <c r="D194" s="30">
        <v>0</v>
      </c>
      <c r="E194" s="30">
        <v>0</v>
      </c>
      <c r="F194" s="35">
        <v>0</v>
      </c>
    </row>
    <row r="195" spans="1:6" ht="12.75" hidden="1" customHeight="1">
      <c r="A195" s="31" t="s">
        <v>312</v>
      </c>
      <c r="B195" s="32" t="s">
        <v>313</v>
      </c>
      <c r="C195" s="30">
        <v>0</v>
      </c>
      <c r="D195" s="21">
        <v>0</v>
      </c>
      <c r="E195" s="21">
        <v>0</v>
      </c>
      <c r="F195" s="22">
        <v>0</v>
      </c>
    </row>
    <row r="196" spans="1:6" ht="12.75" hidden="1" customHeight="1">
      <c r="A196" s="31" t="s">
        <v>314</v>
      </c>
      <c r="B196" s="32" t="s">
        <v>315</v>
      </c>
      <c r="C196" s="30">
        <v>0</v>
      </c>
      <c r="D196" s="21">
        <v>0</v>
      </c>
      <c r="E196" s="21">
        <v>0</v>
      </c>
      <c r="F196" s="22">
        <v>0</v>
      </c>
    </row>
    <row r="197" spans="1:6" ht="12.75" hidden="1" customHeight="1">
      <c r="A197" s="31" t="s">
        <v>316</v>
      </c>
      <c r="B197" s="32" t="s">
        <v>317</v>
      </c>
      <c r="C197" s="30">
        <v>0</v>
      </c>
      <c r="D197" s="21">
        <v>0</v>
      </c>
      <c r="E197" s="21">
        <v>0</v>
      </c>
      <c r="F197" s="22">
        <v>0</v>
      </c>
    </row>
    <row r="198" spans="1:6" ht="12.75" hidden="1" customHeight="1">
      <c r="A198" s="18"/>
      <c r="B198" s="19"/>
      <c r="C198" s="20"/>
      <c r="D198" s="21"/>
      <c r="E198" s="21"/>
      <c r="F198" s="22"/>
    </row>
    <row r="199" spans="1:6" ht="12.75" hidden="1" customHeight="1">
      <c r="A199" s="23" t="s">
        <v>318</v>
      </c>
      <c r="B199" s="24" t="s">
        <v>319</v>
      </c>
      <c r="C199" s="25">
        <v>0</v>
      </c>
      <c r="D199" s="25">
        <v>0</v>
      </c>
      <c r="E199" s="25">
        <v>0</v>
      </c>
      <c r="F199" s="26">
        <v>0</v>
      </c>
    </row>
    <row r="200" spans="1:6" ht="12.75" hidden="1" customHeight="1">
      <c r="A200" s="31" t="s">
        <v>320</v>
      </c>
      <c r="B200" s="32" t="s">
        <v>321</v>
      </c>
      <c r="C200" s="30">
        <v>0</v>
      </c>
      <c r="D200" s="21">
        <v>0</v>
      </c>
      <c r="E200" s="21">
        <v>0</v>
      </c>
      <c r="F200" s="22">
        <v>0</v>
      </c>
    </row>
    <row r="201" spans="1:6" ht="12.75" hidden="1" customHeight="1">
      <c r="A201" s="18" t="s">
        <v>322</v>
      </c>
      <c r="B201" s="19" t="s">
        <v>323</v>
      </c>
      <c r="C201" s="30">
        <v>0</v>
      </c>
      <c r="D201" s="21">
        <v>0</v>
      </c>
      <c r="E201" s="21">
        <v>0</v>
      </c>
      <c r="F201" s="22">
        <v>0</v>
      </c>
    </row>
    <row r="202" spans="1:6" ht="12.75" hidden="1" customHeight="1">
      <c r="A202" s="31" t="s">
        <v>324</v>
      </c>
      <c r="B202" s="32" t="s">
        <v>325</v>
      </c>
      <c r="C202" s="30">
        <v>0</v>
      </c>
      <c r="D202" s="21">
        <v>0</v>
      </c>
      <c r="E202" s="21">
        <v>0</v>
      </c>
      <c r="F202" s="22">
        <v>0</v>
      </c>
    </row>
    <row r="203" spans="1:6" ht="12.75" hidden="1" customHeight="1">
      <c r="A203" s="18" t="s">
        <v>326</v>
      </c>
      <c r="B203" s="19" t="s">
        <v>327</v>
      </c>
      <c r="C203" s="30">
        <v>0</v>
      </c>
      <c r="D203" s="21">
        <v>0</v>
      </c>
      <c r="E203" s="21">
        <v>0</v>
      </c>
      <c r="F203" s="22">
        <v>0</v>
      </c>
    </row>
    <row r="204" spans="1:6" ht="12.75" hidden="1" customHeight="1">
      <c r="A204" s="18"/>
      <c r="B204" s="19"/>
      <c r="C204" s="20"/>
      <c r="D204" s="21"/>
      <c r="E204" s="21"/>
      <c r="F204" s="22"/>
    </row>
    <row r="205" spans="1:6" ht="12.75" customHeight="1">
      <c r="A205" s="23">
        <v>6</v>
      </c>
      <c r="B205" s="24" t="s">
        <v>328</v>
      </c>
      <c r="C205" s="25">
        <v>66175000</v>
      </c>
      <c r="D205" s="25">
        <v>21000000</v>
      </c>
      <c r="E205" s="25">
        <v>30175000</v>
      </c>
      <c r="F205" s="26">
        <v>15000000</v>
      </c>
    </row>
    <row r="206" spans="1:6" ht="12.75" customHeight="1">
      <c r="A206" s="18"/>
      <c r="B206" s="19"/>
      <c r="C206" s="20"/>
      <c r="D206" s="21"/>
      <c r="E206" s="21"/>
      <c r="F206" s="22"/>
    </row>
    <row r="207" spans="1:6" ht="25.5" hidden="1" customHeight="1">
      <c r="A207" s="23" t="s">
        <v>329</v>
      </c>
      <c r="B207" s="24" t="s">
        <v>330</v>
      </c>
      <c r="C207" s="30">
        <v>0</v>
      </c>
      <c r="D207" s="30">
        <v>0</v>
      </c>
      <c r="E207" s="30">
        <v>0</v>
      </c>
      <c r="F207" s="35">
        <v>0</v>
      </c>
    </row>
    <row r="208" spans="1:6" ht="25.5" hidden="1" customHeight="1">
      <c r="A208" s="31" t="s">
        <v>331</v>
      </c>
      <c r="B208" s="32" t="s">
        <v>332</v>
      </c>
      <c r="C208" s="30">
        <v>0</v>
      </c>
      <c r="D208" s="21">
        <v>0</v>
      </c>
      <c r="E208" s="21">
        <v>0</v>
      </c>
      <c r="F208" s="22">
        <v>0</v>
      </c>
    </row>
    <row r="209" spans="1:6" ht="25.5" hidden="1" customHeight="1">
      <c r="A209" s="18" t="s">
        <v>333</v>
      </c>
      <c r="B209" s="19" t="s">
        <v>334</v>
      </c>
      <c r="C209" s="30">
        <v>0</v>
      </c>
      <c r="D209" s="21">
        <v>0</v>
      </c>
      <c r="E209" s="21">
        <v>0</v>
      </c>
      <c r="F209" s="22">
        <v>0</v>
      </c>
    </row>
    <row r="210" spans="1:6" ht="25.5" hidden="1" customHeight="1">
      <c r="A210" s="18" t="s">
        <v>335</v>
      </c>
      <c r="B210" s="19" t="s">
        <v>336</v>
      </c>
      <c r="C210" s="30">
        <v>0</v>
      </c>
      <c r="D210" s="21">
        <v>0</v>
      </c>
      <c r="E210" s="21">
        <v>0</v>
      </c>
      <c r="F210" s="22">
        <v>0</v>
      </c>
    </row>
    <row r="211" spans="1:6" ht="25.5" hidden="1" customHeight="1">
      <c r="A211" s="31" t="s">
        <v>337</v>
      </c>
      <c r="B211" s="32" t="s">
        <v>338</v>
      </c>
      <c r="C211" s="30">
        <v>0</v>
      </c>
      <c r="D211" s="21">
        <v>0</v>
      </c>
      <c r="E211" s="21">
        <v>0</v>
      </c>
      <c r="F211" s="22">
        <v>0</v>
      </c>
    </row>
    <row r="212" spans="1:6" ht="25.5" hidden="1" customHeight="1">
      <c r="A212" s="31" t="s">
        <v>339</v>
      </c>
      <c r="B212" s="32" t="s">
        <v>340</v>
      </c>
      <c r="C212" s="30">
        <v>0</v>
      </c>
      <c r="D212" s="21">
        <v>0</v>
      </c>
      <c r="E212" s="21">
        <v>0</v>
      </c>
      <c r="F212" s="22">
        <v>0</v>
      </c>
    </row>
    <row r="213" spans="1:6" ht="25.5" hidden="1" customHeight="1">
      <c r="A213" s="31" t="s">
        <v>341</v>
      </c>
      <c r="B213" s="32" t="s">
        <v>342</v>
      </c>
      <c r="C213" s="30">
        <v>0</v>
      </c>
      <c r="D213" s="21">
        <v>0</v>
      </c>
      <c r="E213" s="21">
        <v>0</v>
      </c>
      <c r="F213" s="22">
        <v>0</v>
      </c>
    </row>
    <row r="214" spans="1:6" ht="12.75" hidden="1" customHeight="1">
      <c r="A214" s="31" t="s">
        <v>343</v>
      </c>
      <c r="B214" s="32" t="s">
        <v>344</v>
      </c>
      <c r="C214" s="30">
        <v>0</v>
      </c>
      <c r="D214" s="21">
        <v>0</v>
      </c>
      <c r="E214" s="21">
        <v>0</v>
      </c>
      <c r="F214" s="22">
        <v>0</v>
      </c>
    </row>
    <row r="215" spans="1:6" ht="12.75" hidden="1" customHeight="1">
      <c r="A215" s="31" t="s">
        <v>345</v>
      </c>
      <c r="B215" s="32" t="s">
        <v>346</v>
      </c>
      <c r="C215" s="30">
        <v>0</v>
      </c>
      <c r="D215" s="21">
        <v>0</v>
      </c>
      <c r="E215" s="21">
        <v>0</v>
      </c>
      <c r="F215" s="22">
        <v>0</v>
      </c>
    </row>
    <row r="216" spans="1:6" ht="12.75" hidden="1" customHeight="1">
      <c r="A216" s="31" t="s">
        <v>347</v>
      </c>
      <c r="B216" s="32" t="s">
        <v>348</v>
      </c>
      <c r="C216" s="30">
        <v>0</v>
      </c>
      <c r="D216" s="21">
        <v>0</v>
      </c>
      <c r="E216" s="21">
        <v>0</v>
      </c>
      <c r="F216" s="22">
        <v>0</v>
      </c>
    </row>
    <row r="217" spans="1:6" ht="12.75" hidden="1" customHeight="1">
      <c r="A217" s="18"/>
      <c r="B217" s="19"/>
      <c r="C217" s="20"/>
      <c r="D217" s="21"/>
      <c r="E217" s="21"/>
      <c r="F217" s="22"/>
    </row>
    <row r="218" spans="1:6" ht="25.5" hidden="1" customHeight="1">
      <c r="A218" s="23">
        <v>6.02</v>
      </c>
      <c r="B218" s="24" t="s">
        <v>349</v>
      </c>
      <c r="C218" s="30">
        <v>0</v>
      </c>
      <c r="D218" s="30">
        <v>0</v>
      </c>
      <c r="E218" s="30">
        <v>0</v>
      </c>
      <c r="F218" s="35">
        <v>0</v>
      </c>
    </row>
    <row r="219" spans="1:6" ht="12.75" hidden="1" customHeight="1">
      <c r="A219" s="31" t="s">
        <v>350</v>
      </c>
      <c r="B219" s="32" t="s">
        <v>351</v>
      </c>
      <c r="C219" s="30">
        <v>0</v>
      </c>
      <c r="D219" s="21">
        <v>0</v>
      </c>
      <c r="E219" s="21">
        <v>0</v>
      </c>
      <c r="F219" s="22">
        <v>0</v>
      </c>
    </row>
    <row r="220" spans="1:6" ht="12.75" hidden="1" customHeight="1">
      <c r="A220" s="31" t="s">
        <v>352</v>
      </c>
      <c r="B220" s="32" t="s">
        <v>353</v>
      </c>
      <c r="C220" s="30">
        <v>0</v>
      </c>
      <c r="D220" s="21">
        <v>0</v>
      </c>
      <c r="E220" s="21">
        <v>0</v>
      </c>
      <c r="F220" s="22">
        <v>0</v>
      </c>
    </row>
    <row r="221" spans="1:6" ht="12.75" hidden="1" customHeight="1">
      <c r="A221" s="31" t="s">
        <v>354</v>
      </c>
      <c r="B221" s="32" t="s">
        <v>355</v>
      </c>
      <c r="C221" s="30">
        <v>0</v>
      </c>
      <c r="D221" s="21">
        <v>0</v>
      </c>
      <c r="E221" s="21">
        <v>0</v>
      </c>
      <c r="F221" s="22">
        <v>0</v>
      </c>
    </row>
    <row r="222" spans="1:6" ht="12.75" hidden="1" customHeight="1">
      <c r="A222" s="31" t="s">
        <v>356</v>
      </c>
      <c r="B222" s="32" t="s">
        <v>357</v>
      </c>
      <c r="C222" s="30">
        <v>0</v>
      </c>
      <c r="D222" s="21">
        <v>0</v>
      </c>
      <c r="E222" s="21">
        <v>0</v>
      </c>
      <c r="F222" s="22">
        <v>0</v>
      </c>
    </row>
    <row r="223" spans="1:6" ht="12.75" hidden="1" customHeight="1">
      <c r="A223" s="31"/>
      <c r="B223" s="32"/>
      <c r="C223" s="20"/>
      <c r="D223" s="21"/>
      <c r="E223" s="21"/>
      <c r="F223" s="22"/>
    </row>
    <row r="224" spans="1:6" ht="12.75" customHeight="1">
      <c r="A224" s="23">
        <v>6.03</v>
      </c>
      <c r="B224" s="24" t="s">
        <v>358</v>
      </c>
      <c r="C224" s="25">
        <v>60000000</v>
      </c>
      <c r="D224" s="25">
        <v>21000000</v>
      </c>
      <c r="E224" s="25">
        <v>24000000</v>
      </c>
      <c r="F224" s="26">
        <v>15000000</v>
      </c>
    </row>
    <row r="225" spans="1:6" ht="12.75" customHeight="1">
      <c r="A225" s="31" t="s">
        <v>359</v>
      </c>
      <c r="B225" s="32" t="s">
        <v>360</v>
      </c>
      <c r="C225" s="30">
        <v>60000000</v>
      </c>
      <c r="D225" s="21">
        <v>21000000</v>
      </c>
      <c r="E225" s="21">
        <v>24000000</v>
      </c>
      <c r="F225" s="22">
        <v>15000000</v>
      </c>
    </row>
    <row r="226" spans="1:6" ht="12.75" hidden="1" customHeight="1">
      <c r="A226" s="31" t="s">
        <v>361</v>
      </c>
      <c r="B226" s="32" t="s">
        <v>362</v>
      </c>
      <c r="C226" s="30">
        <v>0</v>
      </c>
      <c r="D226" s="21">
        <v>0</v>
      </c>
      <c r="E226" s="21">
        <v>0</v>
      </c>
      <c r="F226" s="22">
        <v>0</v>
      </c>
    </row>
    <row r="227" spans="1:6" ht="12.75" hidden="1" customHeight="1">
      <c r="A227" s="31" t="s">
        <v>363</v>
      </c>
      <c r="B227" s="32" t="s">
        <v>364</v>
      </c>
      <c r="C227" s="30">
        <v>0</v>
      </c>
      <c r="D227" s="21">
        <v>0</v>
      </c>
      <c r="E227" s="21">
        <v>0</v>
      </c>
      <c r="F227" s="22">
        <v>0</v>
      </c>
    </row>
    <row r="228" spans="1:6" ht="25.5" hidden="1" customHeight="1">
      <c r="A228" s="31" t="s">
        <v>365</v>
      </c>
      <c r="B228" s="32" t="s">
        <v>366</v>
      </c>
      <c r="C228" s="30">
        <v>0</v>
      </c>
      <c r="D228" s="21">
        <v>0</v>
      </c>
      <c r="E228" s="21">
        <v>0</v>
      </c>
      <c r="F228" s="22">
        <v>0</v>
      </c>
    </row>
    <row r="229" spans="1:6" ht="25.5" hidden="1" customHeight="1">
      <c r="A229" s="18" t="s">
        <v>367</v>
      </c>
      <c r="B229" s="19" t="s">
        <v>368</v>
      </c>
      <c r="C229" s="30">
        <v>0</v>
      </c>
      <c r="D229" s="21">
        <v>0</v>
      </c>
      <c r="E229" s="21">
        <v>0</v>
      </c>
      <c r="F229" s="22">
        <v>0</v>
      </c>
    </row>
    <row r="230" spans="1:6" ht="12.75" hidden="1" customHeight="1">
      <c r="A230" s="31" t="s">
        <v>369</v>
      </c>
      <c r="B230" s="32" t="s">
        <v>370</v>
      </c>
      <c r="C230" s="30">
        <v>0</v>
      </c>
      <c r="D230" s="21">
        <v>0</v>
      </c>
      <c r="E230" s="21">
        <v>0</v>
      </c>
      <c r="F230" s="22">
        <v>0</v>
      </c>
    </row>
    <row r="231" spans="1:6" ht="12.75" hidden="1" customHeight="1">
      <c r="A231" s="31"/>
      <c r="B231" s="32"/>
      <c r="C231" s="20"/>
      <c r="D231" s="21"/>
      <c r="E231" s="21"/>
      <c r="F231" s="22"/>
    </row>
    <row r="232" spans="1:6" ht="38.25" hidden="1" customHeight="1">
      <c r="A232" s="23">
        <v>6.04</v>
      </c>
      <c r="B232" s="24" t="s">
        <v>371</v>
      </c>
      <c r="C232" s="30">
        <v>0</v>
      </c>
      <c r="D232" s="30">
        <v>0</v>
      </c>
      <c r="E232" s="30">
        <v>0</v>
      </c>
      <c r="F232" s="35">
        <v>0</v>
      </c>
    </row>
    <row r="233" spans="1:6" ht="12.75" hidden="1" customHeight="1">
      <c r="A233" s="31" t="s">
        <v>372</v>
      </c>
      <c r="B233" s="32" t="s">
        <v>373</v>
      </c>
      <c r="C233" s="30">
        <v>0</v>
      </c>
      <c r="D233" s="21">
        <v>0</v>
      </c>
      <c r="E233" s="21">
        <v>0</v>
      </c>
      <c r="F233" s="22">
        <v>0</v>
      </c>
    </row>
    <row r="234" spans="1:6" ht="12.75" hidden="1" customHeight="1">
      <c r="A234" s="31" t="s">
        <v>374</v>
      </c>
      <c r="B234" s="32" t="s">
        <v>375</v>
      </c>
      <c r="C234" s="30">
        <v>0</v>
      </c>
      <c r="D234" s="21">
        <v>0</v>
      </c>
      <c r="E234" s="21">
        <v>0</v>
      </c>
      <c r="F234" s="22">
        <v>0</v>
      </c>
    </row>
    <row r="235" spans="1:6" ht="12.75" hidden="1" customHeight="1">
      <c r="A235" s="31" t="s">
        <v>376</v>
      </c>
      <c r="B235" s="32" t="s">
        <v>377</v>
      </c>
      <c r="C235" s="30">
        <v>0</v>
      </c>
      <c r="D235" s="21">
        <v>0</v>
      </c>
      <c r="E235" s="21">
        <v>0</v>
      </c>
      <c r="F235" s="22">
        <v>0</v>
      </c>
    </row>
    <row r="236" spans="1:6" ht="25.5" hidden="1" customHeight="1">
      <c r="A236" s="18" t="s">
        <v>378</v>
      </c>
      <c r="B236" s="19" t="s">
        <v>379</v>
      </c>
      <c r="C236" s="30">
        <v>0</v>
      </c>
      <c r="D236" s="21">
        <v>0</v>
      </c>
      <c r="E236" s="21">
        <v>0</v>
      </c>
      <c r="F236" s="22">
        <v>0</v>
      </c>
    </row>
    <row r="237" spans="1:6" ht="12.75" hidden="1" customHeight="1">
      <c r="A237" s="31"/>
      <c r="B237" s="32"/>
      <c r="C237" s="20"/>
      <c r="D237" s="21"/>
      <c r="E237" s="21"/>
      <c r="F237" s="22"/>
    </row>
    <row r="238" spans="1:6" ht="25.5" hidden="1" customHeight="1">
      <c r="A238" s="23">
        <v>6.05</v>
      </c>
      <c r="B238" s="24" t="s">
        <v>380</v>
      </c>
      <c r="C238" s="30">
        <v>0</v>
      </c>
      <c r="D238" s="30">
        <v>0</v>
      </c>
      <c r="E238" s="30">
        <v>0</v>
      </c>
      <c r="F238" s="35">
        <v>0</v>
      </c>
    </row>
    <row r="239" spans="1:6" ht="25.5" hidden="1" customHeight="1">
      <c r="A239" s="31" t="s">
        <v>381</v>
      </c>
      <c r="B239" s="32" t="s">
        <v>382</v>
      </c>
      <c r="C239" s="30">
        <v>0</v>
      </c>
      <c r="D239" s="21">
        <v>0</v>
      </c>
      <c r="E239" s="21">
        <v>0</v>
      </c>
      <c r="F239" s="22">
        <v>0</v>
      </c>
    </row>
    <row r="240" spans="1:6" ht="12.75" hidden="1" customHeight="1">
      <c r="A240" s="31"/>
      <c r="B240" s="32"/>
      <c r="C240" s="20"/>
      <c r="D240" s="21"/>
      <c r="E240" s="21"/>
      <c r="F240" s="22"/>
    </row>
    <row r="241" spans="1:6" ht="25.5" hidden="1" customHeight="1">
      <c r="A241" s="23">
        <v>6.06</v>
      </c>
      <c r="B241" s="24" t="s">
        <v>383</v>
      </c>
      <c r="C241" s="25">
        <v>0</v>
      </c>
      <c r="D241" s="25">
        <v>0</v>
      </c>
      <c r="E241" s="25">
        <v>0</v>
      </c>
      <c r="F241" s="26">
        <v>0</v>
      </c>
    </row>
    <row r="242" spans="1:6" ht="12.75" hidden="1" customHeight="1">
      <c r="A242" s="31" t="s">
        <v>384</v>
      </c>
      <c r="B242" s="32" t="s">
        <v>385</v>
      </c>
      <c r="C242" s="30">
        <v>0</v>
      </c>
      <c r="D242" s="21">
        <v>0</v>
      </c>
      <c r="E242" s="21">
        <v>0</v>
      </c>
      <c r="F242" s="22">
        <v>0</v>
      </c>
    </row>
    <row r="243" spans="1:6" ht="12.75" hidden="1" customHeight="1">
      <c r="A243" s="31" t="s">
        <v>386</v>
      </c>
      <c r="B243" s="32" t="s">
        <v>387</v>
      </c>
      <c r="C243" s="30">
        <v>0</v>
      </c>
      <c r="D243" s="21">
        <v>0</v>
      </c>
      <c r="E243" s="21">
        <v>0</v>
      </c>
      <c r="F243" s="22">
        <v>0</v>
      </c>
    </row>
    <row r="244" spans="1:6" ht="12.75" customHeight="1">
      <c r="A244" s="18"/>
      <c r="B244" s="19"/>
      <c r="C244" s="20"/>
      <c r="D244" s="21"/>
      <c r="E244" s="21"/>
      <c r="F244" s="22"/>
    </row>
    <row r="245" spans="1:6" ht="25.5" customHeight="1">
      <c r="A245" s="23" t="s">
        <v>388</v>
      </c>
      <c r="B245" s="24" t="s">
        <v>389</v>
      </c>
      <c r="C245" s="25">
        <v>6175000</v>
      </c>
      <c r="D245" s="25">
        <v>0</v>
      </c>
      <c r="E245" s="25">
        <v>6175000</v>
      </c>
      <c r="F245" s="26">
        <v>0</v>
      </c>
    </row>
    <row r="246" spans="1:6" ht="26.25" customHeight="1">
      <c r="A246" s="18" t="s">
        <v>390</v>
      </c>
      <c r="B246" s="19" t="s">
        <v>391</v>
      </c>
      <c r="C246" s="30">
        <v>6175000</v>
      </c>
      <c r="D246" s="21">
        <v>0</v>
      </c>
      <c r="E246" s="21">
        <v>6175000</v>
      </c>
      <c r="F246" s="22">
        <v>0</v>
      </c>
    </row>
    <row r="247" spans="1:6" ht="25.5" hidden="1" customHeight="1">
      <c r="A247" s="31" t="s">
        <v>392</v>
      </c>
      <c r="B247" s="32" t="s">
        <v>393</v>
      </c>
      <c r="C247" s="30">
        <v>0</v>
      </c>
      <c r="D247" s="21">
        <v>0</v>
      </c>
      <c r="E247" s="21">
        <v>0</v>
      </c>
      <c r="F247" s="22">
        <v>0</v>
      </c>
    </row>
    <row r="248" spans="1:6" ht="12.75" hidden="1" customHeight="1">
      <c r="A248" s="18"/>
      <c r="B248" s="19"/>
      <c r="C248" s="20"/>
      <c r="D248" s="21"/>
      <c r="E248" s="21"/>
      <c r="F248" s="22"/>
    </row>
    <row r="249" spans="1:6" ht="12.75" hidden="1" customHeight="1">
      <c r="A249" s="23">
        <v>9</v>
      </c>
      <c r="B249" s="24" t="s">
        <v>394</v>
      </c>
      <c r="C249" s="30">
        <v>0</v>
      </c>
      <c r="D249" s="30">
        <v>0</v>
      </c>
      <c r="E249" s="30">
        <v>0</v>
      </c>
      <c r="F249" s="35">
        <v>0</v>
      </c>
    </row>
    <row r="250" spans="1:6" ht="12.75" hidden="1" customHeight="1">
      <c r="A250" s="18"/>
      <c r="B250" s="19"/>
      <c r="C250" s="20"/>
      <c r="D250" s="21"/>
      <c r="E250" s="21"/>
      <c r="F250" s="22"/>
    </row>
    <row r="251" spans="1:6" ht="12.75" hidden="1" customHeight="1">
      <c r="A251" s="23">
        <v>9.01</v>
      </c>
      <c r="B251" s="24" t="s">
        <v>395</v>
      </c>
      <c r="C251" s="30">
        <v>0</v>
      </c>
      <c r="D251" s="30">
        <v>0</v>
      </c>
      <c r="E251" s="30">
        <v>0</v>
      </c>
      <c r="F251" s="35">
        <v>0</v>
      </c>
    </row>
    <row r="252" spans="1:6" ht="12.75" hidden="1" customHeight="1">
      <c r="A252" s="31" t="s">
        <v>396</v>
      </c>
      <c r="B252" s="32" t="s">
        <v>397</v>
      </c>
      <c r="C252" s="30">
        <v>0</v>
      </c>
      <c r="D252" s="21">
        <v>0</v>
      </c>
      <c r="E252" s="21">
        <v>0</v>
      </c>
      <c r="F252" s="22">
        <v>0</v>
      </c>
    </row>
    <row r="253" spans="1:6" ht="12.75" hidden="1" customHeight="1">
      <c r="A253" s="31"/>
      <c r="B253" s="32"/>
      <c r="C253" s="20"/>
      <c r="D253" s="21"/>
      <c r="E253" s="21"/>
      <c r="F253" s="22"/>
    </row>
    <row r="254" spans="1:6" ht="25.5" hidden="1" customHeight="1">
      <c r="A254" s="23" t="s">
        <v>398</v>
      </c>
      <c r="B254" s="24" t="s">
        <v>399</v>
      </c>
      <c r="C254" s="30">
        <v>0</v>
      </c>
      <c r="D254" s="30">
        <v>0</v>
      </c>
      <c r="E254" s="30">
        <v>0</v>
      </c>
      <c r="F254" s="35">
        <v>0</v>
      </c>
    </row>
    <row r="255" spans="1:6" ht="12.75" hidden="1" customHeight="1">
      <c r="A255" s="18" t="s">
        <v>400</v>
      </c>
      <c r="B255" s="19" t="s">
        <v>401</v>
      </c>
      <c r="C255" s="30">
        <v>0</v>
      </c>
      <c r="D255" s="21">
        <v>0</v>
      </c>
      <c r="E255" s="21">
        <v>0</v>
      </c>
      <c r="F255" s="22">
        <v>0</v>
      </c>
    </row>
    <row r="256" spans="1:6" ht="25.5" hidden="1" customHeight="1">
      <c r="A256" s="18" t="s">
        <v>402</v>
      </c>
      <c r="B256" s="19" t="s">
        <v>403</v>
      </c>
      <c r="C256" s="30">
        <v>0</v>
      </c>
      <c r="D256" s="21">
        <v>0</v>
      </c>
      <c r="E256" s="21">
        <v>0</v>
      </c>
      <c r="F256" s="22">
        <v>0</v>
      </c>
    </row>
    <row r="257" spans="1:6" ht="13.5" customHeight="1" thickBot="1">
      <c r="A257" s="37"/>
      <c r="B257" s="38"/>
      <c r="C257" s="39"/>
      <c r="D257" s="39"/>
      <c r="E257" s="39"/>
      <c r="F257" s="40"/>
    </row>
  </sheetData>
  <mergeCells count="8">
    <mergeCell ref="A1:F1"/>
    <mergeCell ref="A2:F2"/>
    <mergeCell ref="A3:F3"/>
    <mergeCell ref="A4:F4"/>
    <mergeCell ref="A6:A8"/>
    <mergeCell ref="B6:B8"/>
    <mergeCell ref="C6:F6"/>
    <mergeCell ref="C7:C8"/>
  </mergeCells>
  <printOptions horizontalCentered="1"/>
  <pageMargins left="0.39370078740157483" right="0.39370078740157483" top="0.59055118110236227" bottom="0.39370078740157483" header="0.19685039370078741" footer="0"/>
  <pageSetup scale="85" fitToHeight="2" orientation="landscape" r:id="rId1"/>
  <headerFooter alignWithMargins="0">
    <oddHeader>&amp;L&amp;G</oddHeader>
  </headerFooter>
  <rowBreaks count="3" manualBreakCount="3">
    <brk id="47" max="5" man="1"/>
    <brk id="126" max="5" man="1"/>
    <brk id="170" max="5" man="1"/>
  </rowBreaks>
  <legacyDrawingHF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39997558519241921"/>
  </sheetPr>
  <dimension ref="A1:R63"/>
  <sheetViews>
    <sheetView topLeftCell="A7" workbookViewId="0">
      <selection activeCell="S10" sqref="S10"/>
    </sheetView>
  </sheetViews>
  <sheetFormatPr baseColWidth="10" defaultRowHeight="12.75"/>
  <cols>
    <col min="1" max="1" width="2" style="75" customWidth="1"/>
    <col min="2" max="3" width="1.7109375" style="75" customWidth="1"/>
    <col min="4" max="4" width="2" style="75" customWidth="1"/>
    <col min="5" max="5" width="2.5703125" style="75" customWidth="1"/>
    <col min="6" max="6" width="3.42578125" style="75" customWidth="1"/>
    <col min="7" max="7" width="3" style="75" customWidth="1"/>
    <col min="8" max="8" width="2.85546875" style="75" customWidth="1"/>
    <col min="9" max="9" width="5.140625" style="75" customWidth="1"/>
    <col min="10" max="10" width="43.5703125" style="75" customWidth="1"/>
    <col min="11" max="11" width="19" style="75" customWidth="1"/>
    <col min="12" max="12" width="17.140625" style="75" customWidth="1"/>
    <col min="13" max="13" width="19.7109375" style="75" bestFit="1" customWidth="1"/>
    <col min="14" max="14" width="14.42578125" style="76" customWidth="1"/>
    <col min="15" max="15" width="11.42578125" style="68"/>
    <col min="16" max="16" width="17" style="68" bestFit="1" customWidth="1"/>
    <col min="17" max="17" width="12.7109375" style="68" bestFit="1" customWidth="1"/>
    <col min="18" max="256" width="11.42578125" style="68"/>
    <col min="257" max="257" width="2" style="68" customWidth="1"/>
    <col min="258" max="259" width="1.7109375" style="68" customWidth="1"/>
    <col min="260" max="260" width="2" style="68" customWidth="1"/>
    <col min="261" max="261" width="2.5703125" style="68" customWidth="1"/>
    <col min="262" max="262" width="3.42578125" style="68" customWidth="1"/>
    <col min="263" max="263" width="3" style="68" customWidth="1"/>
    <col min="264" max="264" width="2.85546875" style="68" customWidth="1"/>
    <col min="265" max="265" width="5.140625" style="68" customWidth="1"/>
    <col min="266" max="266" width="43.5703125" style="68" customWidth="1"/>
    <col min="267" max="267" width="19" style="68" customWidth="1"/>
    <col min="268" max="268" width="17.140625" style="68" customWidth="1"/>
    <col min="269" max="269" width="19.7109375" style="68" bestFit="1" customWidth="1"/>
    <col min="270" max="270" width="14.42578125" style="68" customWidth="1"/>
    <col min="271" max="271" width="11.42578125" style="68"/>
    <col min="272" max="272" width="17" style="68" bestFit="1" customWidth="1"/>
    <col min="273" max="273" width="12.7109375" style="68" bestFit="1" customWidth="1"/>
    <col min="274" max="512" width="11.42578125" style="68"/>
    <col min="513" max="513" width="2" style="68" customWidth="1"/>
    <col min="514" max="515" width="1.7109375" style="68" customWidth="1"/>
    <col min="516" max="516" width="2" style="68" customWidth="1"/>
    <col min="517" max="517" width="2.5703125" style="68" customWidth="1"/>
    <col min="518" max="518" width="3.42578125" style="68" customWidth="1"/>
    <col min="519" max="519" width="3" style="68" customWidth="1"/>
    <col min="520" max="520" width="2.85546875" style="68" customWidth="1"/>
    <col min="521" max="521" width="5.140625" style="68" customWidth="1"/>
    <col min="522" max="522" width="43.5703125" style="68" customWidth="1"/>
    <col min="523" max="523" width="19" style="68" customWidth="1"/>
    <col min="524" max="524" width="17.140625" style="68" customWidth="1"/>
    <col min="525" max="525" width="19.7109375" style="68" bestFit="1" customWidth="1"/>
    <col min="526" max="526" width="14.42578125" style="68" customWidth="1"/>
    <col min="527" max="527" width="11.42578125" style="68"/>
    <col min="528" max="528" width="17" style="68" bestFit="1" customWidth="1"/>
    <col min="529" max="529" width="12.7109375" style="68" bestFit="1" customWidth="1"/>
    <col min="530" max="768" width="11.42578125" style="68"/>
    <col min="769" max="769" width="2" style="68" customWidth="1"/>
    <col min="770" max="771" width="1.7109375" style="68" customWidth="1"/>
    <col min="772" max="772" width="2" style="68" customWidth="1"/>
    <col min="773" max="773" width="2.5703125" style="68" customWidth="1"/>
    <col min="774" max="774" width="3.42578125" style="68" customWidth="1"/>
    <col min="775" max="775" width="3" style="68" customWidth="1"/>
    <col min="776" max="776" width="2.85546875" style="68" customWidth="1"/>
    <col min="777" max="777" width="5.140625" style="68" customWidth="1"/>
    <col min="778" max="778" width="43.5703125" style="68" customWidth="1"/>
    <col min="779" max="779" width="19" style="68" customWidth="1"/>
    <col min="780" max="780" width="17.140625" style="68" customWidth="1"/>
    <col min="781" max="781" width="19.7109375" style="68" bestFit="1" customWidth="1"/>
    <col min="782" max="782" width="14.42578125" style="68" customWidth="1"/>
    <col min="783" max="783" width="11.42578125" style="68"/>
    <col min="784" max="784" width="17" style="68" bestFit="1" customWidth="1"/>
    <col min="785" max="785" width="12.7109375" style="68" bestFit="1" customWidth="1"/>
    <col min="786" max="1024" width="11.42578125" style="68"/>
    <col min="1025" max="1025" width="2" style="68" customWidth="1"/>
    <col min="1026" max="1027" width="1.7109375" style="68" customWidth="1"/>
    <col min="1028" max="1028" width="2" style="68" customWidth="1"/>
    <col min="1029" max="1029" width="2.5703125" style="68" customWidth="1"/>
    <col min="1030" max="1030" width="3.42578125" style="68" customWidth="1"/>
    <col min="1031" max="1031" width="3" style="68" customWidth="1"/>
    <col min="1032" max="1032" width="2.85546875" style="68" customWidth="1"/>
    <col min="1033" max="1033" width="5.140625" style="68" customWidth="1"/>
    <col min="1034" max="1034" width="43.5703125" style="68" customWidth="1"/>
    <col min="1035" max="1035" width="19" style="68" customWidth="1"/>
    <col min="1036" max="1036" width="17.140625" style="68" customWidth="1"/>
    <col min="1037" max="1037" width="19.7109375" style="68" bestFit="1" customWidth="1"/>
    <col min="1038" max="1038" width="14.42578125" style="68" customWidth="1"/>
    <col min="1039" max="1039" width="11.42578125" style="68"/>
    <col min="1040" max="1040" width="17" style="68" bestFit="1" customWidth="1"/>
    <col min="1041" max="1041" width="12.7109375" style="68" bestFit="1" customWidth="1"/>
    <col min="1042" max="1280" width="11.42578125" style="68"/>
    <col min="1281" max="1281" width="2" style="68" customWidth="1"/>
    <col min="1282" max="1283" width="1.7109375" style="68" customWidth="1"/>
    <col min="1284" max="1284" width="2" style="68" customWidth="1"/>
    <col min="1285" max="1285" width="2.5703125" style="68" customWidth="1"/>
    <col min="1286" max="1286" width="3.42578125" style="68" customWidth="1"/>
    <col min="1287" max="1287" width="3" style="68" customWidth="1"/>
    <col min="1288" max="1288" width="2.85546875" style="68" customWidth="1"/>
    <col min="1289" max="1289" width="5.140625" style="68" customWidth="1"/>
    <col min="1290" max="1290" width="43.5703125" style="68" customWidth="1"/>
    <col min="1291" max="1291" width="19" style="68" customWidth="1"/>
    <col min="1292" max="1292" width="17.140625" style="68" customWidth="1"/>
    <col min="1293" max="1293" width="19.7109375" style="68" bestFit="1" customWidth="1"/>
    <col min="1294" max="1294" width="14.42578125" style="68" customWidth="1"/>
    <col min="1295" max="1295" width="11.42578125" style="68"/>
    <col min="1296" max="1296" width="17" style="68" bestFit="1" customWidth="1"/>
    <col min="1297" max="1297" width="12.7109375" style="68" bestFit="1" customWidth="1"/>
    <col min="1298" max="1536" width="11.42578125" style="68"/>
    <col min="1537" max="1537" width="2" style="68" customWidth="1"/>
    <col min="1538" max="1539" width="1.7109375" style="68" customWidth="1"/>
    <col min="1540" max="1540" width="2" style="68" customWidth="1"/>
    <col min="1541" max="1541" width="2.5703125" style="68" customWidth="1"/>
    <col min="1542" max="1542" width="3.42578125" style="68" customWidth="1"/>
    <col min="1543" max="1543" width="3" style="68" customWidth="1"/>
    <col min="1544" max="1544" width="2.85546875" style="68" customWidth="1"/>
    <col min="1545" max="1545" width="5.140625" style="68" customWidth="1"/>
    <col min="1546" max="1546" width="43.5703125" style="68" customWidth="1"/>
    <col min="1547" max="1547" width="19" style="68" customWidth="1"/>
    <col min="1548" max="1548" width="17.140625" style="68" customWidth="1"/>
    <col min="1549" max="1549" width="19.7109375" style="68" bestFit="1" customWidth="1"/>
    <col min="1550" max="1550" width="14.42578125" style="68" customWidth="1"/>
    <col min="1551" max="1551" width="11.42578125" style="68"/>
    <col min="1552" max="1552" width="17" style="68" bestFit="1" customWidth="1"/>
    <col min="1553" max="1553" width="12.7109375" style="68" bestFit="1" customWidth="1"/>
    <col min="1554" max="1792" width="11.42578125" style="68"/>
    <col min="1793" max="1793" width="2" style="68" customWidth="1"/>
    <col min="1794" max="1795" width="1.7109375" style="68" customWidth="1"/>
    <col min="1796" max="1796" width="2" style="68" customWidth="1"/>
    <col min="1797" max="1797" width="2.5703125" style="68" customWidth="1"/>
    <col min="1798" max="1798" width="3.42578125" style="68" customWidth="1"/>
    <col min="1799" max="1799" width="3" style="68" customWidth="1"/>
    <col min="1800" max="1800" width="2.85546875" style="68" customWidth="1"/>
    <col min="1801" max="1801" width="5.140625" style="68" customWidth="1"/>
    <col min="1802" max="1802" width="43.5703125" style="68" customWidth="1"/>
    <col min="1803" max="1803" width="19" style="68" customWidth="1"/>
    <col min="1804" max="1804" width="17.140625" style="68" customWidth="1"/>
    <col min="1805" max="1805" width="19.7109375" style="68" bestFit="1" customWidth="1"/>
    <col min="1806" max="1806" width="14.42578125" style="68" customWidth="1"/>
    <col min="1807" max="1807" width="11.42578125" style="68"/>
    <col min="1808" max="1808" width="17" style="68" bestFit="1" customWidth="1"/>
    <col min="1809" max="1809" width="12.7109375" style="68" bestFit="1" customWidth="1"/>
    <col min="1810" max="2048" width="11.42578125" style="68"/>
    <col min="2049" max="2049" width="2" style="68" customWidth="1"/>
    <col min="2050" max="2051" width="1.7109375" style="68" customWidth="1"/>
    <col min="2052" max="2052" width="2" style="68" customWidth="1"/>
    <col min="2053" max="2053" width="2.5703125" style="68" customWidth="1"/>
    <col min="2054" max="2054" width="3.42578125" style="68" customWidth="1"/>
    <col min="2055" max="2055" width="3" style="68" customWidth="1"/>
    <col min="2056" max="2056" width="2.85546875" style="68" customWidth="1"/>
    <col min="2057" max="2057" width="5.140625" style="68" customWidth="1"/>
    <col min="2058" max="2058" width="43.5703125" style="68" customWidth="1"/>
    <col min="2059" max="2059" width="19" style="68" customWidth="1"/>
    <col min="2060" max="2060" width="17.140625" style="68" customWidth="1"/>
    <col min="2061" max="2061" width="19.7109375" style="68" bestFit="1" customWidth="1"/>
    <col min="2062" max="2062" width="14.42578125" style="68" customWidth="1"/>
    <col min="2063" max="2063" width="11.42578125" style="68"/>
    <col min="2064" max="2064" width="17" style="68" bestFit="1" customWidth="1"/>
    <col min="2065" max="2065" width="12.7109375" style="68" bestFit="1" customWidth="1"/>
    <col min="2066" max="2304" width="11.42578125" style="68"/>
    <col min="2305" max="2305" width="2" style="68" customWidth="1"/>
    <col min="2306" max="2307" width="1.7109375" style="68" customWidth="1"/>
    <col min="2308" max="2308" width="2" style="68" customWidth="1"/>
    <col min="2309" max="2309" width="2.5703125" style="68" customWidth="1"/>
    <col min="2310" max="2310" width="3.42578125" style="68" customWidth="1"/>
    <col min="2311" max="2311" width="3" style="68" customWidth="1"/>
    <col min="2312" max="2312" width="2.85546875" style="68" customWidth="1"/>
    <col min="2313" max="2313" width="5.140625" style="68" customWidth="1"/>
    <col min="2314" max="2314" width="43.5703125" style="68" customWidth="1"/>
    <col min="2315" max="2315" width="19" style="68" customWidth="1"/>
    <col min="2316" max="2316" width="17.140625" style="68" customWidth="1"/>
    <col min="2317" max="2317" width="19.7109375" style="68" bestFit="1" customWidth="1"/>
    <col min="2318" max="2318" width="14.42578125" style="68" customWidth="1"/>
    <col min="2319" max="2319" width="11.42578125" style="68"/>
    <col min="2320" max="2320" width="17" style="68" bestFit="1" customWidth="1"/>
    <col min="2321" max="2321" width="12.7109375" style="68" bestFit="1" customWidth="1"/>
    <col min="2322" max="2560" width="11.42578125" style="68"/>
    <col min="2561" max="2561" width="2" style="68" customWidth="1"/>
    <col min="2562" max="2563" width="1.7109375" style="68" customWidth="1"/>
    <col min="2564" max="2564" width="2" style="68" customWidth="1"/>
    <col min="2565" max="2565" width="2.5703125" style="68" customWidth="1"/>
    <col min="2566" max="2566" width="3.42578125" style="68" customWidth="1"/>
    <col min="2567" max="2567" width="3" style="68" customWidth="1"/>
    <col min="2568" max="2568" width="2.85546875" style="68" customWidth="1"/>
    <col min="2569" max="2569" width="5.140625" style="68" customWidth="1"/>
    <col min="2570" max="2570" width="43.5703125" style="68" customWidth="1"/>
    <col min="2571" max="2571" width="19" style="68" customWidth="1"/>
    <col min="2572" max="2572" width="17.140625" style="68" customWidth="1"/>
    <col min="2573" max="2573" width="19.7109375" style="68" bestFit="1" customWidth="1"/>
    <col min="2574" max="2574" width="14.42578125" style="68" customWidth="1"/>
    <col min="2575" max="2575" width="11.42578125" style="68"/>
    <col min="2576" max="2576" width="17" style="68" bestFit="1" customWidth="1"/>
    <col min="2577" max="2577" width="12.7109375" style="68" bestFit="1" customWidth="1"/>
    <col min="2578" max="2816" width="11.42578125" style="68"/>
    <col min="2817" max="2817" width="2" style="68" customWidth="1"/>
    <col min="2818" max="2819" width="1.7109375" style="68" customWidth="1"/>
    <col min="2820" max="2820" width="2" style="68" customWidth="1"/>
    <col min="2821" max="2821" width="2.5703125" style="68" customWidth="1"/>
    <col min="2822" max="2822" width="3.42578125" style="68" customWidth="1"/>
    <col min="2823" max="2823" width="3" style="68" customWidth="1"/>
    <col min="2824" max="2824" width="2.85546875" style="68" customWidth="1"/>
    <col min="2825" max="2825" width="5.140625" style="68" customWidth="1"/>
    <col min="2826" max="2826" width="43.5703125" style="68" customWidth="1"/>
    <col min="2827" max="2827" width="19" style="68" customWidth="1"/>
    <col min="2828" max="2828" width="17.140625" style="68" customWidth="1"/>
    <col min="2829" max="2829" width="19.7109375" style="68" bestFit="1" customWidth="1"/>
    <col min="2830" max="2830" width="14.42578125" style="68" customWidth="1"/>
    <col min="2831" max="2831" width="11.42578125" style="68"/>
    <col min="2832" max="2832" width="17" style="68" bestFit="1" customWidth="1"/>
    <col min="2833" max="2833" width="12.7109375" style="68" bestFit="1" customWidth="1"/>
    <col min="2834" max="3072" width="11.42578125" style="68"/>
    <col min="3073" max="3073" width="2" style="68" customWidth="1"/>
    <col min="3074" max="3075" width="1.7109375" style="68" customWidth="1"/>
    <col min="3076" max="3076" width="2" style="68" customWidth="1"/>
    <col min="3077" max="3077" width="2.5703125" style="68" customWidth="1"/>
    <col min="3078" max="3078" width="3.42578125" style="68" customWidth="1"/>
    <col min="3079" max="3079" width="3" style="68" customWidth="1"/>
    <col min="3080" max="3080" width="2.85546875" style="68" customWidth="1"/>
    <col min="3081" max="3081" width="5.140625" style="68" customWidth="1"/>
    <col min="3082" max="3082" width="43.5703125" style="68" customWidth="1"/>
    <col min="3083" max="3083" width="19" style="68" customWidth="1"/>
    <col min="3084" max="3084" width="17.140625" style="68" customWidth="1"/>
    <col min="3085" max="3085" width="19.7109375" style="68" bestFit="1" customWidth="1"/>
    <col min="3086" max="3086" width="14.42578125" style="68" customWidth="1"/>
    <col min="3087" max="3087" width="11.42578125" style="68"/>
    <col min="3088" max="3088" width="17" style="68" bestFit="1" customWidth="1"/>
    <col min="3089" max="3089" width="12.7109375" style="68" bestFit="1" customWidth="1"/>
    <col min="3090" max="3328" width="11.42578125" style="68"/>
    <col min="3329" max="3329" width="2" style="68" customWidth="1"/>
    <col min="3330" max="3331" width="1.7109375" style="68" customWidth="1"/>
    <col min="3332" max="3332" width="2" style="68" customWidth="1"/>
    <col min="3333" max="3333" width="2.5703125" style="68" customWidth="1"/>
    <col min="3334" max="3334" width="3.42578125" style="68" customWidth="1"/>
    <col min="3335" max="3335" width="3" style="68" customWidth="1"/>
    <col min="3336" max="3336" width="2.85546875" style="68" customWidth="1"/>
    <col min="3337" max="3337" width="5.140625" style="68" customWidth="1"/>
    <col min="3338" max="3338" width="43.5703125" style="68" customWidth="1"/>
    <col min="3339" max="3339" width="19" style="68" customWidth="1"/>
    <col min="3340" max="3340" width="17.140625" style="68" customWidth="1"/>
    <col min="3341" max="3341" width="19.7109375" style="68" bestFit="1" customWidth="1"/>
    <col min="3342" max="3342" width="14.42578125" style="68" customWidth="1"/>
    <col min="3343" max="3343" width="11.42578125" style="68"/>
    <col min="3344" max="3344" width="17" style="68" bestFit="1" customWidth="1"/>
    <col min="3345" max="3345" width="12.7109375" style="68" bestFit="1" customWidth="1"/>
    <col min="3346" max="3584" width="11.42578125" style="68"/>
    <col min="3585" max="3585" width="2" style="68" customWidth="1"/>
    <col min="3586" max="3587" width="1.7109375" style="68" customWidth="1"/>
    <col min="3588" max="3588" width="2" style="68" customWidth="1"/>
    <col min="3589" max="3589" width="2.5703125" style="68" customWidth="1"/>
    <col min="3590" max="3590" width="3.42578125" style="68" customWidth="1"/>
    <col min="3591" max="3591" width="3" style="68" customWidth="1"/>
    <col min="3592" max="3592" width="2.85546875" style="68" customWidth="1"/>
    <col min="3593" max="3593" width="5.140625" style="68" customWidth="1"/>
    <col min="3594" max="3594" width="43.5703125" style="68" customWidth="1"/>
    <col min="3595" max="3595" width="19" style="68" customWidth="1"/>
    <col min="3596" max="3596" width="17.140625" style="68" customWidth="1"/>
    <col min="3597" max="3597" width="19.7109375" style="68" bestFit="1" customWidth="1"/>
    <col min="3598" max="3598" width="14.42578125" style="68" customWidth="1"/>
    <col min="3599" max="3599" width="11.42578125" style="68"/>
    <col min="3600" max="3600" width="17" style="68" bestFit="1" customWidth="1"/>
    <col min="3601" max="3601" width="12.7109375" style="68" bestFit="1" customWidth="1"/>
    <col min="3602" max="3840" width="11.42578125" style="68"/>
    <col min="3841" max="3841" width="2" style="68" customWidth="1"/>
    <col min="3842" max="3843" width="1.7109375" style="68" customWidth="1"/>
    <col min="3844" max="3844" width="2" style="68" customWidth="1"/>
    <col min="3845" max="3845" width="2.5703125" style="68" customWidth="1"/>
    <col min="3846" max="3846" width="3.42578125" style="68" customWidth="1"/>
    <col min="3847" max="3847" width="3" style="68" customWidth="1"/>
    <col min="3848" max="3848" width="2.85546875" style="68" customWidth="1"/>
    <col min="3849" max="3849" width="5.140625" style="68" customWidth="1"/>
    <col min="3850" max="3850" width="43.5703125" style="68" customWidth="1"/>
    <col min="3851" max="3851" width="19" style="68" customWidth="1"/>
    <col min="3852" max="3852" width="17.140625" style="68" customWidth="1"/>
    <col min="3853" max="3853" width="19.7109375" style="68" bestFit="1" customWidth="1"/>
    <col min="3854" max="3854" width="14.42578125" style="68" customWidth="1"/>
    <col min="3855" max="3855" width="11.42578125" style="68"/>
    <col min="3856" max="3856" width="17" style="68" bestFit="1" customWidth="1"/>
    <col min="3857" max="3857" width="12.7109375" style="68" bestFit="1" customWidth="1"/>
    <col min="3858" max="4096" width="11.42578125" style="68"/>
    <col min="4097" max="4097" width="2" style="68" customWidth="1"/>
    <col min="4098" max="4099" width="1.7109375" style="68" customWidth="1"/>
    <col min="4100" max="4100" width="2" style="68" customWidth="1"/>
    <col min="4101" max="4101" width="2.5703125" style="68" customWidth="1"/>
    <col min="4102" max="4102" width="3.42578125" style="68" customWidth="1"/>
    <col min="4103" max="4103" width="3" style="68" customWidth="1"/>
    <col min="4104" max="4104" width="2.85546875" style="68" customWidth="1"/>
    <col min="4105" max="4105" width="5.140625" style="68" customWidth="1"/>
    <col min="4106" max="4106" width="43.5703125" style="68" customWidth="1"/>
    <col min="4107" max="4107" width="19" style="68" customWidth="1"/>
    <col min="4108" max="4108" width="17.140625" style="68" customWidth="1"/>
    <col min="4109" max="4109" width="19.7109375" style="68" bestFit="1" customWidth="1"/>
    <col min="4110" max="4110" width="14.42578125" style="68" customWidth="1"/>
    <col min="4111" max="4111" width="11.42578125" style="68"/>
    <col min="4112" max="4112" width="17" style="68" bestFit="1" customWidth="1"/>
    <col min="4113" max="4113" width="12.7109375" style="68" bestFit="1" customWidth="1"/>
    <col min="4114" max="4352" width="11.42578125" style="68"/>
    <col min="4353" max="4353" width="2" style="68" customWidth="1"/>
    <col min="4354" max="4355" width="1.7109375" style="68" customWidth="1"/>
    <col min="4356" max="4356" width="2" style="68" customWidth="1"/>
    <col min="4357" max="4357" width="2.5703125" style="68" customWidth="1"/>
    <col min="4358" max="4358" width="3.42578125" style="68" customWidth="1"/>
    <col min="4359" max="4359" width="3" style="68" customWidth="1"/>
    <col min="4360" max="4360" width="2.85546875" style="68" customWidth="1"/>
    <col min="4361" max="4361" width="5.140625" style="68" customWidth="1"/>
    <col min="4362" max="4362" width="43.5703125" style="68" customWidth="1"/>
    <col min="4363" max="4363" width="19" style="68" customWidth="1"/>
    <col min="4364" max="4364" width="17.140625" style="68" customWidth="1"/>
    <col min="4365" max="4365" width="19.7109375" style="68" bestFit="1" customWidth="1"/>
    <col min="4366" max="4366" width="14.42578125" style="68" customWidth="1"/>
    <col min="4367" max="4367" width="11.42578125" style="68"/>
    <col min="4368" max="4368" width="17" style="68" bestFit="1" customWidth="1"/>
    <col min="4369" max="4369" width="12.7109375" style="68" bestFit="1" customWidth="1"/>
    <col min="4370" max="4608" width="11.42578125" style="68"/>
    <col min="4609" max="4609" width="2" style="68" customWidth="1"/>
    <col min="4610" max="4611" width="1.7109375" style="68" customWidth="1"/>
    <col min="4612" max="4612" width="2" style="68" customWidth="1"/>
    <col min="4613" max="4613" width="2.5703125" style="68" customWidth="1"/>
    <col min="4614" max="4614" width="3.42578125" style="68" customWidth="1"/>
    <col min="4615" max="4615" width="3" style="68" customWidth="1"/>
    <col min="4616" max="4616" width="2.85546875" style="68" customWidth="1"/>
    <col min="4617" max="4617" width="5.140625" style="68" customWidth="1"/>
    <col min="4618" max="4618" width="43.5703125" style="68" customWidth="1"/>
    <col min="4619" max="4619" width="19" style="68" customWidth="1"/>
    <col min="4620" max="4620" width="17.140625" style="68" customWidth="1"/>
    <col min="4621" max="4621" width="19.7109375" style="68" bestFit="1" customWidth="1"/>
    <col min="4622" max="4622" width="14.42578125" style="68" customWidth="1"/>
    <col min="4623" max="4623" width="11.42578125" style="68"/>
    <col min="4624" max="4624" width="17" style="68" bestFit="1" customWidth="1"/>
    <col min="4625" max="4625" width="12.7109375" style="68" bestFit="1" customWidth="1"/>
    <col min="4626" max="4864" width="11.42578125" style="68"/>
    <col min="4865" max="4865" width="2" style="68" customWidth="1"/>
    <col min="4866" max="4867" width="1.7109375" style="68" customWidth="1"/>
    <col min="4868" max="4868" width="2" style="68" customWidth="1"/>
    <col min="4869" max="4869" width="2.5703125" style="68" customWidth="1"/>
    <col min="4870" max="4870" width="3.42578125" style="68" customWidth="1"/>
    <col min="4871" max="4871" width="3" style="68" customWidth="1"/>
    <col min="4872" max="4872" width="2.85546875" style="68" customWidth="1"/>
    <col min="4873" max="4873" width="5.140625" style="68" customWidth="1"/>
    <col min="4874" max="4874" width="43.5703125" style="68" customWidth="1"/>
    <col min="4875" max="4875" width="19" style="68" customWidth="1"/>
    <col min="4876" max="4876" width="17.140625" style="68" customWidth="1"/>
    <col min="4877" max="4877" width="19.7109375" style="68" bestFit="1" customWidth="1"/>
    <col min="4878" max="4878" width="14.42578125" style="68" customWidth="1"/>
    <col min="4879" max="4879" width="11.42578125" style="68"/>
    <col min="4880" max="4880" width="17" style="68" bestFit="1" customWidth="1"/>
    <col min="4881" max="4881" width="12.7109375" style="68" bestFit="1" customWidth="1"/>
    <col min="4882" max="5120" width="11.42578125" style="68"/>
    <col min="5121" max="5121" width="2" style="68" customWidth="1"/>
    <col min="5122" max="5123" width="1.7109375" style="68" customWidth="1"/>
    <col min="5124" max="5124" width="2" style="68" customWidth="1"/>
    <col min="5125" max="5125" width="2.5703125" style="68" customWidth="1"/>
    <col min="5126" max="5126" width="3.42578125" style="68" customWidth="1"/>
    <col min="5127" max="5127" width="3" style="68" customWidth="1"/>
    <col min="5128" max="5128" width="2.85546875" style="68" customWidth="1"/>
    <col min="5129" max="5129" width="5.140625" style="68" customWidth="1"/>
    <col min="5130" max="5130" width="43.5703125" style="68" customWidth="1"/>
    <col min="5131" max="5131" width="19" style="68" customWidth="1"/>
    <col min="5132" max="5132" width="17.140625" style="68" customWidth="1"/>
    <col min="5133" max="5133" width="19.7109375" style="68" bestFit="1" customWidth="1"/>
    <col min="5134" max="5134" width="14.42578125" style="68" customWidth="1"/>
    <col min="5135" max="5135" width="11.42578125" style="68"/>
    <col min="5136" max="5136" width="17" style="68" bestFit="1" customWidth="1"/>
    <col min="5137" max="5137" width="12.7109375" style="68" bestFit="1" customWidth="1"/>
    <col min="5138" max="5376" width="11.42578125" style="68"/>
    <col min="5377" max="5377" width="2" style="68" customWidth="1"/>
    <col min="5378" max="5379" width="1.7109375" style="68" customWidth="1"/>
    <col min="5380" max="5380" width="2" style="68" customWidth="1"/>
    <col min="5381" max="5381" width="2.5703125" style="68" customWidth="1"/>
    <col min="5382" max="5382" width="3.42578125" style="68" customWidth="1"/>
    <col min="5383" max="5383" width="3" style="68" customWidth="1"/>
    <col min="5384" max="5384" width="2.85546875" style="68" customWidth="1"/>
    <col min="5385" max="5385" width="5.140625" style="68" customWidth="1"/>
    <col min="5386" max="5386" width="43.5703125" style="68" customWidth="1"/>
    <col min="5387" max="5387" width="19" style="68" customWidth="1"/>
    <col min="5388" max="5388" width="17.140625" style="68" customWidth="1"/>
    <col min="5389" max="5389" width="19.7109375" style="68" bestFit="1" customWidth="1"/>
    <col min="5390" max="5390" width="14.42578125" style="68" customWidth="1"/>
    <col min="5391" max="5391" width="11.42578125" style="68"/>
    <col min="5392" max="5392" width="17" style="68" bestFit="1" customWidth="1"/>
    <col min="5393" max="5393" width="12.7109375" style="68" bestFit="1" customWidth="1"/>
    <col min="5394" max="5632" width="11.42578125" style="68"/>
    <col min="5633" max="5633" width="2" style="68" customWidth="1"/>
    <col min="5634" max="5635" width="1.7109375" style="68" customWidth="1"/>
    <col min="5636" max="5636" width="2" style="68" customWidth="1"/>
    <col min="5637" max="5637" width="2.5703125" style="68" customWidth="1"/>
    <col min="5638" max="5638" width="3.42578125" style="68" customWidth="1"/>
    <col min="5639" max="5639" width="3" style="68" customWidth="1"/>
    <col min="5640" max="5640" width="2.85546875" style="68" customWidth="1"/>
    <col min="5641" max="5641" width="5.140625" style="68" customWidth="1"/>
    <col min="5642" max="5642" width="43.5703125" style="68" customWidth="1"/>
    <col min="5643" max="5643" width="19" style="68" customWidth="1"/>
    <col min="5644" max="5644" width="17.140625" style="68" customWidth="1"/>
    <col min="5645" max="5645" width="19.7109375" style="68" bestFit="1" customWidth="1"/>
    <col min="5646" max="5646" width="14.42578125" style="68" customWidth="1"/>
    <col min="5647" max="5647" width="11.42578125" style="68"/>
    <col min="5648" max="5648" width="17" style="68" bestFit="1" customWidth="1"/>
    <col min="5649" max="5649" width="12.7109375" style="68" bestFit="1" customWidth="1"/>
    <col min="5650" max="5888" width="11.42578125" style="68"/>
    <col min="5889" max="5889" width="2" style="68" customWidth="1"/>
    <col min="5890" max="5891" width="1.7109375" style="68" customWidth="1"/>
    <col min="5892" max="5892" width="2" style="68" customWidth="1"/>
    <col min="5893" max="5893" width="2.5703125" style="68" customWidth="1"/>
    <col min="5894" max="5894" width="3.42578125" style="68" customWidth="1"/>
    <col min="5895" max="5895" width="3" style="68" customWidth="1"/>
    <col min="5896" max="5896" width="2.85546875" style="68" customWidth="1"/>
    <col min="5897" max="5897" width="5.140625" style="68" customWidth="1"/>
    <col min="5898" max="5898" width="43.5703125" style="68" customWidth="1"/>
    <col min="5899" max="5899" width="19" style="68" customWidth="1"/>
    <col min="5900" max="5900" width="17.140625" style="68" customWidth="1"/>
    <col min="5901" max="5901" width="19.7109375" style="68" bestFit="1" customWidth="1"/>
    <col min="5902" max="5902" width="14.42578125" style="68" customWidth="1"/>
    <col min="5903" max="5903" width="11.42578125" style="68"/>
    <col min="5904" max="5904" width="17" style="68" bestFit="1" customWidth="1"/>
    <col min="5905" max="5905" width="12.7109375" style="68" bestFit="1" customWidth="1"/>
    <col min="5906" max="6144" width="11.42578125" style="68"/>
    <col min="6145" max="6145" width="2" style="68" customWidth="1"/>
    <col min="6146" max="6147" width="1.7109375" style="68" customWidth="1"/>
    <col min="6148" max="6148" width="2" style="68" customWidth="1"/>
    <col min="6149" max="6149" width="2.5703125" style="68" customWidth="1"/>
    <col min="6150" max="6150" width="3.42578125" style="68" customWidth="1"/>
    <col min="6151" max="6151" width="3" style="68" customWidth="1"/>
    <col min="6152" max="6152" width="2.85546875" style="68" customWidth="1"/>
    <col min="6153" max="6153" width="5.140625" style="68" customWidth="1"/>
    <col min="6154" max="6154" width="43.5703125" style="68" customWidth="1"/>
    <col min="6155" max="6155" width="19" style="68" customWidth="1"/>
    <col min="6156" max="6156" width="17.140625" style="68" customWidth="1"/>
    <col min="6157" max="6157" width="19.7109375" style="68" bestFit="1" customWidth="1"/>
    <col min="6158" max="6158" width="14.42578125" style="68" customWidth="1"/>
    <col min="6159" max="6159" width="11.42578125" style="68"/>
    <col min="6160" max="6160" width="17" style="68" bestFit="1" customWidth="1"/>
    <col min="6161" max="6161" width="12.7109375" style="68" bestFit="1" customWidth="1"/>
    <col min="6162" max="6400" width="11.42578125" style="68"/>
    <col min="6401" max="6401" width="2" style="68" customWidth="1"/>
    <col min="6402" max="6403" width="1.7109375" style="68" customWidth="1"/>
    <col min="6404" max="6404" width="2" style="68" customWidth="1"/>
    <col min="6405" max="6405" width="2.5703125" style="68" customWidth="1"/>
    <col min="6406" max="6406" width="3.42578125" style="68" customWidth="1"/>
    <col min="6407" max="6407" width="3" style="68" customWidth="1"/>
    <col min="6408" max="6408" width="2.85546875" style="68" customWidth="1"/>
    <col min="6409" max="6409" width="5.140625" style="68" customWidth="1"/>
    <col min="6410" max="6410" width="43.5703125" style="68" customWidth="1"/>
    <col min="6411" max="6411" width="19" style="68" customWidth="1"/>
    <col min="6412" max="6412" width="17.140625" style="68" customWidth="1"/>
    <col min="6413" max="6413" width="19.7109375" style="68" bestFit="1" customWidth="1"/>
    <col min="6414" max="6414" width="14.42578125" style="68" customWidth="1"/>
    <col min="6415" max="6415" width="11.42578125" style="68"/>
    <col min="6416" max="6416" width="17" style="68" bestFit="1" customWidth="1"/>
    <col min="6417" max="6417" width="12.7109375" style="68" bestFit="1" customWidth="1"/>
    <col min="6418" max="6656" width="11.42578125" style="68"/>
    <col min="6657" max="6657" width="2" style="68" customWidth="1"/>
    <col min="6658" max="6659" width="1.7109375" style="68" customWidth="1"/>
    <col min="6660" max="6660" width="2" style="68" customWidth="1"/>
    <col min="6661" max="6661" width="2.5703125" style="68" customWidth="1"/>
    <col min="6662" max="6662" width="3.42578125" style="68" customWidth="1"/>
    <col min="6663" max="6663" width="3" style="68" customWidth="1"/>
    <col min="6664" max="6664" width="2.85546875" style="68" customWidth="1"/>
    <col min="6665" max="6665" width="5.140625" style="68" customWidth="1"/>
    <col min="6666" max="6666" width="43.5703125" style="68" customWidth="1"/>
    <col min="6667" max="6667" width="19" style="68" customWidth="1"/>
    <col min="6668" max="6668" width="17.140625" style="68" customWidth="1"/>
    <col min="6669" max="6669" width="19.7109375" style="68" bestFit="1" customWidth="1"/>
    <col min="6670" max="6670" width="14.42578125" style="68" customWidth="1"/>
    <col min="6671" max="6671" width="11.42578125" style="68"/>
    <col min="6672" max="6672" width="17" style="68" bestFit="1" customWidth="1"/>
    <col min="6673" max="6673" width="12.7109375" style="68" bestFit="1" customWidth="1"/>
    <col min="6674" max="6912" width="11.42578125" style="68"/>
    <col min="6913" max="6913" width="2" style="68" customWidth="1"/>
    <col min="6914" max="6915" width="1.7109375" style="68" customWidth="1"/>
    <col min="6916" max="6916" width="2" style="68" customWidth="1"/>
    <col min="6917" max="6917" width="2.5703125" style="68" customWidth="1"/>
    <col min="6918" max="6918" width="3.42578125" style="68" customWidth="1"/>
    <col min="6919" max="6919" width="3" style="68" customWidth="1"/>
    <col min="6920" max="6920" width="2.85546875" style="68" customWidth="1"/>
    <col min="6921" max="6921" width="5.140625" style="68" customWidth="1"/>
    <col min="6922" max="6922" width="43.5703125" style="68" customWidth="1"/>
    <col min="6923" max="6923" width="19" style="68" customWidth="1"/>
    <col min="6924" max="6924" width="17.140625" style="68" customWidth="1"/>
    <col min="6925" max="6925" width="19.7109375" style="68" bestFit="1" customWidth="1"/>
    <col min="6926" max="6926" width="14.42578125" style="68" customWidth="1"/>
    <col min="6927" max="6927" width="11.42578125" style="68"/>
    <col min="6928" max="6928" width="17" style="68" bestFit="1" customWidth="1"/>
    <col min="6929" max="6929" width="12.7109375" style="68" bestFit="1" customWidth="1"/>
    <col min="6930" max="7168" width="11.42578125" style="68"/>
    <col min="7169" max="7169" width="2" style="68" customWidth="1"/>
    <col min="7170" max="7171" width="1.7109375" style="68" customWidth="1"/>
    <col min="7172" max="7172" width="2" style="68" customWidth="1"/>
    <col min="7173" max="7173" width="2.5703125" style="68" customWidth="1"/>
    <col min="7174" max="7174" width="3.42578125" style="68" customWidth="1"/>
    <col min="7175" max="7175" width="3" style="68" customWidth="1"/>
    <col min="7176" max="7176" width="2.85546875" style="68" customWidth="1"/>
    <col min="7177" max="7177" width="5.140625" style="68" customWidth="1"/>
    <col min="7178" max="7178" width="43.5703125" style="68" customWidth="1"/>
    <col min="7179" max="7179" width="19" style="68" customWidth="1"/>
    <col min="7180" max="7180" width="17.140625" style="68" customWidth="1"/>
    <col min="7181" max="7181" width="19.7109375" style="68" bestFit="1" customWidth="1"/>
    <col min="7182" max="7182" width="14.42578125" style="68" customWidth="1"/>
    <col min="7183" max="7183" width="11.42578125" style="68"/>
    <col min="7184" max="7184" width="17" style="68" bestFit="1" customWidth="1"/>
    <col min="7185" max="7185" width="12.7109375" style="68" bestFit="1" customWidth="1"/>
    <col min="7186" max="7424" width="11.42578125" style="68"/>
    <col min="7425" max="7425" width="2" style="68" customWidth="1"/>
    <col min="7426" max="7427" width="1.7109375" style="68" customWidth="1"/>
    <col min="7428" max="7428" width="2" style="68" customWidth="1"/>
    <col min="7429" max="7429" width="2.5703125" style="68" customWidth="1"/>
    <col min="7430" max="7430" width="3.42578125" style="68" customWidth="1"/>
    <col min="7431" max="7431" width="3" style="68" customWidth="1"/>
    <col min="7432" max="7432" width="2.85546875" style="68" customWidth="1"/>
    <col min="7433" max="7433" width="5.140625" style="68" customWidth="1"/>
    <col min="7434" max="7434" width="43.5703125" style="68" customWidth="1"/>
    <col min="7435" max="7435" width="19" style="68" customWidth="1"/>
    <col min="7436" max="7436" width="17.140625" style="68" customWidth="1"/>
    <col min="7437" max="7437" width="19.7109375" style="68" bestFit="1" customWidth="1"/>
    <col min="7438" max="7438" width="14.42578125" style="68" customWidth="1"/>
    <col min="7439" max="7439" width="11.42578125" style="68"/>
    <col min="7440" max="7440" width="17" style="68" bestFit="1" customWidth="1"/>
    <col min="7441" max="7441" width="12.7109375" style="68" bestFit="1" customWidth="1"/>
    <col min="7442" max="7680" width="11.42578125" style="68"/>
    <col min="7681" max="7681" width="2" style="68" customWidth="1"/>
    <col min="7682" max="7683" width="1.7109375" style="68" customWidth="1"/>
    <col min="7684" max="7684" width="2" style="68" customWidth="1"/>
    <col min="7685" max="7685" width="2.5703125" style="68" customWidth="1"/>
    <col min="7686" max="7686" width="3.42578125" style="68" customWidth="1"/>
    <col min="7687" max="7687" width="3" style="68" customWidth="1"/>
    <col min="7688" max="7688" width="2.85546875" style="68" customWidth="1"/>
    <col min="7689" max="7689" width="5.140625" style="68" customWidth="1"/>
    <col min="7690" max="7690" width="43.5703125" style="68" customWidth="1"/>
    <col min="7691" max="7691" width="19" style="68" customWidth="1"/>
    <col min="7692" max="7692" width="17.140625" style="68" customWidth="1"/>
    <col min="7693" max="7693" width="19.7109375" style="68" bestFit="1" customWidth="1"/>
    <col min="7694" max="7694" width="14.42578125" style="68" customWidth="1"/>
    <col min="7695" max="7695" width="11.42578125" style="68"/>
    <col min="7696" max="7696" width="17" style="68" bestFit="1" customWidth="1"/>
    <col min="7697" max="7697" width="12.7109375" style="68" bestFit="1" customWidth="1"/>
    <col min="7698" max="7936" width="11.42578125" style="68"/>
    <col min="7937" max="7937" width="2" style="68" customWidth="1"/>
    <col min="7938" max="7939" width="1.7109375" style="68" customWidth="1"/>
    <col min="7940" max="7940" width="2" style="68" customWidth="1"/>
    <col min="7941" max="7941" width="2.5703125" style="68" customWidth="1"/>
    <col min="7942" max="7942" width="3.42578125" style="68" customWidth="1"/>
    <col min="7943" max="7943" width="3" style="68" customWidth="1"/>
    <col min="7944" max="7944" width="2.85546875" style="68" customWidth="1"/>
    <col min="7945" max="7945" width="5.140625" style="68" customWidth="1"/>
    <col min="7946" max="7946" width="43.5703125" style="68" customWidth="1"/>
    <col min="7947" max="7947" width="19" style="68" customWidth="1"/>
    <col min="7948" max="7948" width="17.140625" style="68" customWidth="1"/>
    <col min="7949" max="7949" width="19.7109375" style="68" bestFit="1" customWidth="1"/>
    <col min="7950" max="7950" width="14.42578125" style="68" customWidth="1"/>
    <col min="7951" max="7951" width="11.42578125" style="68"/>
    <col min="7952" max="7952" width="17" style="68" bestFit="1" customWidth="1"/>
    <col min="7953" max="7953" width="12.7109375" style="68" bestFit="1" customWidth="1"/>
    <col min="7954" max="8192" width="11.42578125" style="68"/>
    <col min="8193" max="8193" width="2" style="68" customWidth="1"/>
    <col min="8194" max="8195" width="1.7109375" style="68" customWidth="1"/>
    <col min="8196" max="8196" width="2" style="68" customWidth="1"/>
    <col min="8197" max="8197" width="2.5703125" style="68" customWidth="1"/>
    <col min="8198" max="8198" width="3.42578125" style="68" customWidth="1"/>
    <col min="8199" max="8199" width="3" style="68" customWidth="1"/>
    <col min="8200" max="8200" width="2.85546875" style="68" customWidth="1"/>
    <col min="8201" max="8201" width="5.140625" style="68" customWidth="1"/>
    <col min="8202" max="8202" width="43.5703125" style="68" customWidth="1"/>
    <col min="8203" max="8203" width="19" style="68" customWidth="1"/>
    <col min="8204" max="8204" width="17.140625" style="68" customWidth="1"/>
    <col min="8205" max="8205" width="19.7109375" style="68" bestFit="1" customWidth="1"/>
    <col min="8206" max="8206" width="14.42578125" style="68" customWidth="1"/>
    <col min="8207" max="8207" width="11.42578125" style="68"/>
    <col min="8208" max="8208" width="17" style="68" bestFit="1" customWidth="1"/>
    <col min="8209" max="8209" width="12.7109375" style="68" bestFit="1" customWidth="1"/>
    <col min="8210" max="8448" width="11.42578125" style="68"/>
    <col min="8449" max="8449" width="2" style="68" customWidth="1"/>
    <col min="8450" max="8451" width="1.7109375" style="68" customWidth="1"/>
    <col min="8452" max="8452" width="2" style="68" customWidth="1"/>
    <col min="8453" max="8453" width="2.5703125" style="68" customWidth="1"/>
    <col min="8454" max="8454" width="3.42578125" style="68" customWidth="1"/>
    <col min="8455" max="8455" width="3" style="68" customWidth="1"/>
    <col min="8456" max="8456" width="2.85546875" style="68" customWidth="1"/>
    <col min="8457" max="8457" width="5.140625" style="68" customWidth="1"/>
    <col min="8458" max="8458" width="43.5703125" style="68" customWidth="1"/>
    <col min="8459" max="8459" width="19" style="68" customWidth="1"/>
    <col min="8460" max="8460" width="17.140625" style="68" customWidth="1"/>
    <col min="8461" max="8461" width="19.7109375" style="68" bestFit="1" customWidth="1"/>
    <col min="8462" max="8462" width="14.42578125" style="68" customWidth="1"/>
    <col min="8463" max="8463" width="11.42578125" style="68"/>
    <col min="8464" max="8464" width="17" style="68" bestFit="1" customWidth="1"/>
    <col min="8465" max="8465" width="12.7109375" style="68" bestFit="1" customWidth="1"/>
    <col min="8466" max="8704" width="11.42578125" style="68"/>
    <col min="8705" max="8705" width="2" style="68" customWidth="1"/>
    <col min="8706" max="8707" width="1.7109375" style="68" customWidth="1"/>
    <col min="8708" max="8708" width="2" style="68" customWidth="1"/>
    <col min="8709" max="8709" width="2.5703125" style="68" customWidth="1"/>
    <col min="8710" max="8710" width="3.42578125" style="68" customWidth="1"/>
    <col min="8711" max="8711" width="3" style="68" customWidth="1"/>
    <col min="8712" max="8712" width="2.85546875" style="68" customWidth="1"/>
    <col min="8713" max="8713" width="5.140625" style="68" customWidth="1"/>
    <col min="8714" max="8714" width="43.5703125" style="68" customWidth="1"/>
    <col min="8715" max="8715" width="19" style="68" customWidth="1"/>
    <col min="8716" max="8716" width="17.140625" style="68" customWidth="1"/>
    <col min="8717" max="8717" width="19.7109375" style="68" bestFit="1" customWidth="1"/>
    <col min="8718" max="8718" width="14.42578125" style="68" customWidth="1"/>
    <col min="8719" max="8719" width="11.42578125" style="68"/>
    <col min="8720" max="8720" width="17" style="68" bestFit="1" customWidth="1"/>
    <col min="8721" max="8721" width="12.7109375" style="68" bestFit="1" customWidth="1"/>
    <col min="8722" max="8960" width="11.42578125" style="68"/>
    <col min="8961" max="8961" width="2" style="68" customWidth="1"/>
    <col min="8962" max="8963" width="1.7109375" style="68" customWidth="1"/>
    <col min="8964" max="8964" width="2" style="68" customWidth="1"/>
    <col min="8965" max="8965" width="2.5703125" style="68" customWidth="1"/>
    <col min="8966" max="8966" width="3.42578125" style="68" customWidth="1"/>
    <col min="8967" max="8967" width="3" style="68" customWidth="1"/>
    <col min="8968" max="8968" width="2.85546875" style="68" customWidth="1"/>
    <col min="8969" max="8969" width="5.140625" style="68" customWidth="1"/>
    <col min="8970" max="8970" width="43.5703125" style="68" customWidth="1"/>
    <col min="8971" max="8971" width="19" style="68" customWidth="1"/>
    <col min="8972" max="8972" width="17.140625" style="68" customWidth="1"/>
    <col min="8973" max="8973" width="19.7109375" style="68" bestFit="1" customWidth="1"/>
    <col min="8974" max="8974" width="14.42578125" style="68" customWidth="1"/>
    <col min="8975" max="8975" width="11.42578125" style="68"/>
    <col min="8976" max="8976" width="17" style="68" bestFit="1" customWidth="1"/>
    <col min="8977" max="8977" width="12.7109375" style="68" bestFit="1" customWidth="1"/>
    <col min="8978" max="9216" width="11.42578125" style="68"/>
    <col min="9217" max="9217" width="2" style="68" customWidth="1"/>
    <col min="9218" max="9219" width="1.7109375" style="68" customWidth="1"/>
    <col min="9220" max="9220" width="2" style="68" customWidth="1"/>
    <col min="9221" max="9221" width="2.5703125" style="68" customWidth="1"/>
    <col min="9222" max="9222" width="3.42578125" style="68" customWidth="1"/>
    <col min="9223" max="9223" width="3" style="68" customWidth="1"/>
    <col min="9224" max="9224" width="2.85546875" style="68" customWidth="1"/>
    <col min="9225" max="9225" width="5.140625" style="68" customWidth="1"/>
    <col min="9226" max="9226" width="43.5703125" style="68" customWidth="1"/>
    <col min="9227" max="9227" width="19" style="68" customWidth="1"/>
    <col min="9228" max="9228" width="17.140625" style="68" customWidth="1"/>
    <col min="9229" max="9229" width="19.7109375" style="68" bestFit="1" customWidth="1"/>
    <col min="9230" max="9230" width="14.42578125" style="68" customWidth="1"/>
    <col min="9231" max="9231" width="11.42578125" style="68"/>
    <col min="9232" max="9232" width="17" style="68" bestFit="1" customWidth="1"/>
    <col min="9233" max="9233" width="12.7109375" style="68" bestFit="1" customWidth="1"/>
    <col min="9234" max="9472" width="11.42578125" style="68"/>
    <col min="9473" max="9473" width="2" style="68" customWidth="1"/>
    <col min="9474" max="9475" width="1.7109375" style="68" customWidth="1"/>
    <col min="9476" max="9476" width="2" style="68" customWidth="1"/>
    <col min="9477" max="9477" width="2.5703125" style="68" customWidth="1"/>
    <col min="9478" max="9478" width="3.42578125" style="68" customWidth="1"/>
    <col min="9479" max="9479" width="3" style="68" customWidth="1"/>
    <col min="9480" max="9480" width="2.85546875" style="68" customWidth="1"/>
    <col min="9481" max="9481" width="5.140625" style="68" customWidth="1"/>
    <col min="9482" max="9482" width="43.5703125" style="68" customWidth="1"/>
    <col min="9483" max="9483" width="19" style="68" customWidth="1"/>
    <col min="9484" max="9484" width="17.140625" style="68" customWidth="1"/>
    <col min="9485" max="9485" width="19.7109375" style="68" bestFit="1" customWidth="1"/>
    <col min="9486" max="9486" width="14.42578125" style="68" customWidth="1"/>
    <col min="9487" max="9487" width="11.42578125" style="68"/>
    <col min="9488" max="9488" width="17" style="68" bestFit="1" customWidth="1"/>
    <col min="9489" max="9489" width="12.7109375" style="68" bestFit="1" customWidth="1"/>
    <col min="9490" max="9728" width="11.42578125" style="68"/>
    <col min="9729" max="9729" width="2" style="68" customWidth="1"/>
    <col min="9730" max="9731" width="1.7109375" style="68" customWidth="1"/>
    <col min="9732" max="9732" width="2" style="68" customWidth="1"/>
    <col min="9733" max="9733" width="2.5703125" style="68" customWidth="1"/>
    <col min="9734" max="9734" width="3.42578125" style="68" customWidth="1"/>
    <col min="9735" max="9735" width="3" style="68" customWidth="1"/>
    <col min="9736" max="9736" width="2.85546875" style="68" customWidth="1"/>
    <col min="9737" max="9737" width="5.140625" style="68" customWidth="1"/>
    <col min="9738" max="9738" width="43.5703125" style="68" customWidth="1"/>
    <col min="9739" max="9739" width="19" style="68" customWidth="1"/>
    <col min="9740" max="9740" width="17.140625" style="68" customWidth="1"/>
    <col min="9741" max="9741" width="19.7109375" style="68" bestFit="1" customWidth="1"/>
    <col min="9742" max="9742" width="14.42578125" style="68" customWidth="1"/>
    <col min="9743" max="9743" width="11.42578125" style="68"/>
    <col min="9744" max="9744" width="17" style="68" bestFit="1" customWidth="1"/>
    <col min="9745" max="9745" width="12.7109375" style="68" bestFit="1" customWidth="1"/>
    <col min="9746" max="9984" width="11.42578125" style="68"/>
    <col min="9985" max="9985" width="2" style="68" customWidth="1"/>
    <col min="9986" max="9987" width="1.7109375" style="68" customWidth="1"/>
    <col min="9988" max="9988" width="2" style="68" customWidth="1"/>
    <col min="9989" max="9989" width="2.5703125" style="68" customWidth="1"/>
    <col min="9990" max="9990" width="3.42578125" style="68" customWidth="1"/>
    <col min="9991" max="9991" width="3" style="68" customWidth="1"/>
    <col min="9992" max="9992" width="2.85546875" style="68" customWidth="1"/>
    <col min="9993" max="9993" width="5.140625" style="68" customWidth="1"/>
    <col min="9994" max="9994" width="43.5703125" style="68" customWidth="1"/>
    <col min="9995" max="9995" width="19" style="68" customWidth="1"/>
    <col min="9996" max="9996" width="17.140625" style="68" customWidth="1"/>
    <col min="9997" max="9997" width="19.7109375" style="68" bestFit="1" customWidth="1"/>
    <col min="9998" max="9998" width="14.42578125" style="68" customWidth="1"/>
    <col min="9999" max="9999" width="11.42578125" style="68"/>
    <col min="10000" max="10000" width="17" style="68" bestFit="1" customWidth="1"/>
    <col min="10001" max="10001" width="12.7109375" style="68" bestFit="1" customWidth="1"/>
    <col min="10002" max="10240" width="11.42578125" style="68"/>
    <col min="10241" max="10241" width="2" style="68" customWidth="1"/>
    <col min="10242" max="10243" width="1.7109375" style="68" customWidth="1"/>
    <col min="10244" max="10244" width="2" style="68" customWidth="1"/>
    <col min="10245" max="10245" width="2.5703125" style="68" customWidth="1"/>
    <col min="10246" max="10246" width="3.42578125" style="68" customWidth="1"/>
    <col min="10247" max="10247" width="3" style="68" customWidth="1"/>
    <col min="10248" max="10248" width="2.85546875" style="68" customWidth="1"/>
    <col min="10249" max="10249" width="5.140625" style="68" customWidth="1"/>
    <col min="10250" max="10250" width="43.5703125" style="68" customWidth="1"/>
    <col min="10251" max="10251" width="19" style="68" customWidth="1"/>
    <col min="10252" max="10252" width="17.140625" style="68" customWidth="1"/>
    <col min="10253" max="10253" width="19.7109375" style="68" bestFit="1" customWidth="1"/>
    <col min="10254" max="10254" width="14.42578125" style="68" customWidth="1"/>
    <col min="10255" max="10255" width="11.42578125" style="68"/>
    <col min="10256" max="10256" width="17" style="68" bestFit="1" customWidth="1"/>
    <col min="10257" max="10257" width="12.7109375" style="68" bestFit="1" customWidth="1"/>
    <col min="10258" max="10496" width="11.42578125" style="68"/>
    <col min="10497" max="10497" width="2" style="68" customWidth="1"/>
    <col min="10498" max="10499" width="1.7109375" style="68" customWidth="1"/>
    <col min="10500" max="10500" width="2" style="68" customWidth="1"/>
    <col min="10501" max="10501" width="2.5703125" style="68" customWidth="1"/>
    <col min="10502" max="10502" width="3.42578125" style="68" customWidth="1"/>
    <col min="10503" max="10503" width="3" style="68" customWidth="1"/>
    <col min="10504" max="10504" width="2.85546875" style="68" customWidth="1"/>
    <col min="10505" max="10505" width="5.140625" style="68" customWidth="1"/>
    <col min="10506" max="10506" width="43.5703125" style="68" customWidth="1"/>
    <col min="10507" max="10507" width="19" style="68" customWidth="1"/>
    <col min="10508" max="10508" width="17.140625" style="68" customWidth="1"/>
    <col min="10509" max="10509" width="19.7109375" style="68" bestFit="1" customWidth="1"/>
    <col min="10510" max="10510" width="14.42578125" style="68" customWidth="1"/>
    <col min="10511" max="10511" width="11.42578125" style="68"/>
    <col min="10512" max="10512" width="17" style="68" bestFit="1" customWidth="1"/>
    <col min="10513" max="10513" width="12.7109375" style="68" bestFit="1" customWidth="1"/>
    <col min="10514" max="10752" width="11.42578125" style="68"/>
    <col min="10753" max="10753" width="2" style="68" customWidth="1"/>
    <col min="10754" max="10755" width="1.7109375" style="68" customWidth="1"/>
    <col min="10756" max="10756" width="2" style="68" customWidth="1"/>
    <col min="10757" max="10757" width="2.5703125" style="68" customWidth="1"/>
    <col min="10758" max="10758" width="3.42578125" style="68" customWidth="1"/>
    <col min="10759" max="10759" width="3" style="68" customWidth="1"/>
    <col min="10760" max="10760" width="2.85546875" style="68" customWidth="1"/>
    <col min="10761" max="10761" width="5.140625" style="68" customWidth="1"/>
    <col min="10762" max="10762" width="43.5703125" style="68" customWidth="1"/>
    <col min="10763" max="10763" width="19" style="68" customWidth="1"/>
    <col min="10764" max="10764" width="17.140625" style="68" customWidth="1"/>
    <col min="10765" max="10765" width="19.7109375" style="68" bestFit="1" customWidth="1"/>
    <col min="10766" max="10766" width="14.42578125" style="68" customWidth="1"/>
    <col min="10767" max="10767" width="11.42578125" style="68"/>
    <col min="10768" max="10768" width="17" style="68" bestFit="1" customWidth="1"/>
    <col min="10769" max="10769" width="12.7109375" style="68" bestFit="1" customWidth="1"/>
    <col min="10770" max="11008" width="11.42578125" style="68"/>
    <col min="11009" max="11009" width="2" style="68" customWidth="1"/>
    <col min="11010" max="11011" width="1.7109375" style="68" customWidth="1"/>
    <col min="11012" max="11012" width="2" style="68" customWidth="1"/>
    <col min="11013" max="11013" width="2.5703125" style="68" customWidth="1"/>
    <col min="11014" max="11014" width="3.42578125" style="68" customWidth="1"/>
    <col min="11015" max="11015" width="3" style="68" customWidth="1"/>
    <col min="11016" max="11016" width="2.85546875" style="68" customWidth="1"/>
    <col min="11017" max="11017" width="5.140625" style="68" customWidth="1"/>
    <col min="11018" max="11018" width="43.5703125" style="68" customWidth="1"/>
    <col min="11019" max="11019" width="19" style="68" customWidth="1"/>
    <col min="11020" max="11020" width="17.140625" style="68" customWidth="1"/>
    <col min="11021" max="11021" width="19.7109375" style="68" bestFit="1" customWidth="1"/>
    <col min="11022" max="11022" width="14.42578125" style="68" customWidth="1"/>
    <col min="11023" max="11023" width="11.42578125" style="68"/>
    <col min="11024" max="11024" width="17" style="68" bestFit="1" customWidth="1"/>
    <col min="11025" max="11025" width="12.7109375" style="68" bestFit="1" customWidth="1"/>
    <col min="11026" max="11264" width="11.42578125" style="68"/>
    <col min="11265" max="11265" width="2" style="68" customWidth="1"/>
    <col min="11266" max="11267" width="1.7109375" style="68" customWidth="1"/>
    <col min="11268" max="11268" width="2" style="68" customWidth="1"/>
    <col min="11269" max="11269" width="2.5703125" style="68" customWidth="1"/>
    <col min="11270" max="11270" width="3.42578125" style="68" customWidth="1"/>
    <col min="11271" max="11271" width="3" style="68" customWidth="1"/>
    <col min="11272" max="11272" width="2.85546875" style="68" customWidth="1"/>
    <col min="11273" max="11273" width="5.140625" style="68" customWidth="1"/>
    <col min="11274" max="11274" width="43.5703125" style="68" customWidth="1"/>
    <col min="11275" max="11275" width="19" style="68" customWidth="1"/>
    <col min="11276" max="11276" width="17.140625" style="68" customWidth="1"/>
    <col min="11277" max="11277" width="19.7109375" style="68" bestFit="1" customWidth="1"/>
    <col min="11278" max="11278" width="14.42578125" style="68" customWidth="1"/>
    <col min="11279" max="11279" width="11.42578125" style="68"/>
    <col min="11280" max="11280" width="17" style="68" bestFit="1" customWidth="1"/>
    <col min="11281" max="11281" width="12.7109375" style="68" bestFit="1" customWidth="1"/>
    <col min="11282" max="11520" width="11.42578125" style="68"/>
    <col min="11521" max="11521" width="2" style="68" customWidth="1"/>
    <col min="11522" max="11523" width="1.7109375" style="68" customWidth="1"/>
    <col min="11524" max="11524" width="2" style="68" customWidth="1"/>
    <col min="11525" max="11525" width="2.5703125" style="68" customWidth="1"/>
    <col min="11526" max="11526" width="3.42578125" style="68" customWidth="1"/>
    <col min="11527" max="11527" width="3" style="68" customWidth="1"/>
    <col min="11528" max="11528" width="2.85546875" style="68" customWidth="1"/>
    <col min="11529" max="11529" width="5.140625" style="68" customWidth="1"/>
    <col min="11530" max="11530" width="43.5703125" style="68" customWidth="1"/>
    <col min="11531" max="11531" width="19" style="68" customWidth="1"/>
    <col min="11532" max="11532" width="17.140625" style="68" customWidth="1"/>
    <col min="11533" max="11533" width="19.7109375" style="68" bestFit="1" customWidth="1"/>
    <col min="11534" max="11534" width="14.42578125" style="68" customWidth="1"/>
    <col min="11535" max="11535" width="11.42578125" style="68"/>
    <col min="11536" max="11536" width="17" style="68" bestFit="1" customWidth="1"/>
    <col min="11537" max="11537" width="12.7109375" style="68" bestFit="1" customWidth="1"/>
    <col min="11538" max="11776" width="11.42578125" style="68"/>
    <col min="11777" max="11777" width="2" style="68" customWidth="1"/>
    <col min="11778" max="11779" width="1.7109375" style="68" customWidth="1"/>
    <col min="11780" max="11780" width="2" style="68" customWidth="1"/>
    <col min="11781" max="11781" width="2.5703125" style="68" customWidth="1"/>
    <col min="11782" max="11782" width="3.42578125" style="68" customWidth="1"/>
    <col min="11783" max="11783" width="3" style="68" customWidth="1"/>
    <col min="11784" max="11784" width="2.85546875" style="68" customWidth="1"/>
    <col min="11785" max="11785" width="5.140625" style="68" customWidth="1"/>
    <col min="11786" max="11786" width="43.5703125" style="68" customWidth="1"/>
    <col min="11787" max="11787" width="19" style="68" customWidth="1"/>
    <col min="11788" max="11788" width="17.140625" style="68" customWidth="1"/>
    <col min="11789" max="11789" width="19.7109375" style="68" bestFit="1" customWidth="1"/>
    <col min="11790" max="11790" width="14.42578125" style="68" customWidth="1"/>
    <col min="11791" max="11791" width="11.42578125" style="68"/>
    <col min="11792" max="11792" width="17" style="68" bestFit="1" customWidth="1"/>
    <col min="11793" max="11793" width="12.7109375" style="68" bestFit="1" customWidth="1"/>
    <col min="11794" max="12032" width="11.42578125" style="68"/>
    <col min="12033" max="12033" width="2" style="68" customWidth="1"/>
    <col min="12034" max="12035" width="1.7109375" style="68" customWidth="1"/>
    <col min="12036" max="12036" width="2" style="68" customWidth="1"/>
    <col min="12037" max="12037" width="2.5703125" style="68" customWidth="1"/>
    <col min="12038" max="12038" width="3.42578125" style="68" customWidth="1"/>
    <col min="12039" max="12039" width="3" style="68" customWidth="1"/>
    <col min="12040" max="12040" width="2.85546875" style="68" customWidth="1"/>
    <col min="12041" max="12041" width="5.140625" style="68" customWidth="1"/>
    <col min="12042" max="12042" width="43.5703125" style="68" customWidth="1"/>
    <col min="12043" max="12043" width="19" style="68" customWidth="1"/>
    <col min="12044" max="12044" width="17.140625" style="68" customWidth="1"/>
    <col min="12045" max="12045" width="19.7109375" style="68" bestFit="1" customWidth="1"/>
    <col min="12046" max="12046" width="14.42578125" style="68" customWidth="1"/>
    <col min="12047" max="12047" width="11.42578125" style="68"/>
    <col min="12048" max="12048" width="17" style="68" bestFit="1" customWidth="1"/>
    <col min="12049" max="12049" width="12.7109375" style="68" bestFit="1" customWidth="1"/>
    <col min="12050" max="12288" width="11.42578125" style="68"/>
    <col min="12289" max="12289" width="2" style="68" customWidth="1"/>
    <col min="12290" max="12291" width="1.7109375" style="68" customWidth="1"/>
    <col min="12292" max="12292" width="2" style="68" customWidth="1"/>
    <col min="12293" max="12293" width="2.5703125" style="68" customWidth="1"/>
    <col min="12294" max="12294" width="3.42578125" style="68" customWidth="1"/>
    <col min="12295" max="12295" width="3" style="68" customWidth="1"/>
    <col min="12296" max="12296" width="2.85546875" style="68" customWidth="1"/>
    <col min="12297" max="12297" width="5.140625" style="68" customWidth="1"/>
    <col min="12298" max="12298" width="43.5703125" style="68" customWidth="1"/>
    <col min="12299" max="12299" width="19" style="68" customWidth="1"/>
    <col min="12300" max="12300" width="17.140625" style="68" customWidth="1"/>
    <col min="12301" max="12301" width="19.7109375" style="68" bestFit="1" customWidth="1"/>
    <col min="12302" max="12302" width="14.42578125" style="68" customWidth="1"/>
    <col min="12303" max="12303" width="11.42578125" style="68"/>
    <col min="12304" max="12304" width="17" style="68" bestFit="1" customWidth="1"/>
    <col min="12305" max="12305" width="12.7109375" style="68" bestFit="1" customWidth="1"/>
    <col min="12306" max="12544" width="11.42578125" style="68"/>
    <col min="12545" max="12545" width="2" style="68" customWidth="1"/>
    <col min="12546" max="12547" width="1.7109375" style="68" customWidth="1"/>
    <col min="12548" max="12548" width="2" style="68" customWidth="1"/>
    <col min="12549" max="12549" width="2.5703125" style="68" customWidth="1"/>
    <col min="12550" max="12550" width="3.42578125" style="68" customWidth="1"/>
    <col min="12551" max="12551" width="3" style="68" customWidth="1"/>
    <col min="12552" max="12552" width="2.85546875" style="68" customWidth="1"/>
    <col min="12553" max="12553" width="5.140625" style="68" customWidth="1"/>
    <col min="12554" max="12554" width="43.5703125" style="68" customWidth="1"/>
    <col min="12555" max="12555" width="19" style="68" customWidth="1"/>
    <col min="12556" max="12556" width="17.140625" style="68" customWidth="1"/>
    <col min="12557" max="12557" width="19.7109375" style="68" bestFit="1" customWidth="1"/>
    <col min="12558" max="12558" width="14.42578125" style="68" customWidth="1"/>
    <col min="12559" max="12559" width="11.42578125" style="68"/>
    <col min="12560" max="12560" width="17" style="68" bestFit="1" customWidth="1"/>
    <col min="12561" max="12561" width="12.7109375" style="68" bestFit="1" customWidth="1"/>
    <col min="12562" max="12800" width="11.42578125" style="68"/>
    <col min="12801" max="12801" width="2" style="68" customWidth="1"/>
    <col min="12802" max="12803" width="1.7109375" style="68" customWidth="1"/>
    <col min="12804" max="12804" width="2" style="68" customWidth="1"/>
    <col min="12805" max="12805" width="2.5703125" style="68" customWidth="1"/>
    <col min="12806" max="12806" width="3.42578125" style="68" customWidth="1"/>
    <col min="12807" max="12807" width="3" style="68" customWidth="1"/>
    <col min="12808" max="12808" width="2.85546875" style="68" customWidth="1"/>
    <col min="12809" max="12809" width="5.140625" style="68" customWidth="1"/>
    <col min="12810" max="12810" width="43.5703125" style="68" customWidth="1"/>
    <col min="12811" max="12811" width="19" style="68" customWidth="1"/>
    <col min="12812" max="12812" width="17.140625" style="68" customWidth="1"/>
    <col min="12813" max="12813" width="19.7109375" style="68" bestFit="1" customWidth="1"/>
    <col min="12814" max="12814" width="14.42578125" style="68" customWidth="1"/>
    <col min="12815" max="12815" width="11.42578125" style="68"/>
    <col min="12816" max="12816" width="17" style="68" bestFit="1" customWidth="1"/>
    <col min="12817" max="12817" width="12.7109375" style="68" bestFit="1" customWidth="1"/>
    <col min="12818" max="13056" width="11.42578125" style="68"/>
    <col min="13057" max="13057" width="2" style="68" customWidth="1"/>
    <col min="13058" max="13059" width="1.7109375" style="68" customWidth="1"/>
    <col min="13060" max="13060" width="2" style="68" customWidth="1"/>
    <col min="13061" max="13061" width="2.5703125" style="68" customWidth="1"/>
    <col min="13062" max="13062" width="3.42578125" style="68" customWidth="1"/>
    <col min="13063" max="13063" width="3" style="68" customWidth="1"/>
    <col min="13064" max="13064" width="2.85546875" style="68" customWidth="1"/>
    <col min="13065" max="13065" width="5.140625" style="68" customWidth="1"/>
    <col min="13066" max="13066" width="43.5703125" style="68" customWidth="1"/>
    <col min="13067" max="13067" width="19" style="68" customWidth="1"/>
    <col min="13068" max="13068" width="17.140625" style="68" customWidth="1"/>
    <col min="13069" max="13069" width="19.7109375" style="68" bestFit="1" customWidth="1"/>
    <col min="13070" max="13070" width="14.42578125" style="68" customWidth="1"/>
    <col min="13071" max="13071" width="11.42578125" style="68"/>
    <col min="13072" max="13072" width="17" style="68" bestFit="1" customWidth="1"/>
    <col min="13073" max="13073" width="12.7109375" style="68" bestFit="1" customWidth="1"/>
    <col min="13074" max="13312" width="11.42578125" style="68"/>
    <col min="13313" max="13313" width="2" style="68" customWidth="1"/>
    <col min="13314" max="13315" width="1.7109375" style="68" customWidth="1"/>
    <col min="13316" max="13316" width="2" style="68" customWidth="1"/>
    <col min="13317" max="13317" width="2.5703125" style="68" customWidth="1"/>
    <col min="13318" max="13318" width="3.42578125" style="68" customWidth="1"/>
    <col min="13319" max="13319" width="3" style="68" customWidth="1"/>
    <col min="13320" max="13320" width="2.85546875" style="68" customWidth="1"/>
    <col min="13321" max="13321" width="5.140625" style="68" customWidth="1"/>
    <col min="13322" max="13322" width="43.5703125" style="68" customWidth="1"/>
    <col min="13323" max="13323" width="19" style="68" customWidth="1"/>
    <col min="13324" max="13324" width="17.140625" style="68" customWidth="1"/>
    <col min="13325" max="13325" width="19.7109375" style="68" bestFit="1" customWidth="1"/>
    <col min="13326" max="13326" width="14.42578125" style="68" customWidth="1"/>
    <col min="13327" max="13327" width="11.42578125" style="68"/>
    <col min="13328" max="13328" width="17" style="68" bestFit="1" customWidth="1"/>
    <col min="13329" max="13329" width="12.7109375" style="68" bestFit="1" customWidth="1"/>
    <col min="13330" max="13568" width="11.42578125" style="68"/>
    <col min="13569" max="13569" width="2" style="68" customWidth="1"/>
    <col min="13570" max="13571" width="1.7109375" style="68" customWidth="1"/>
    <col min="13572" max="13572" width="2" style="68" customWidth="1"/>
    <col min="13573" max="13573" width="2.5703125" style="68" customWidth="1"/>
    <col min="13574" max="13574" width="3.42578125" style="68" customWidth="1"/>
    <col min="13575" max="13575" width="3" style="68" customWidth="1"/>
    <col min="13576" max="13576" width="2.85546875" style="68" customWidth="1"/>
    <col min="13577" max="13577" width="5.140625" style="68" customWidth="1"/>
    <col min="13578" max="13578" width="43.5703125" style="68" customWidth="1"/>
    <col min="13579" max="13579" width="19" style="68" customWidth="1"/>
    <col min="13580" max="13580" width="17.140625" style="68" customWidth="1"/>
    <col min="13581" max="13581" width="19.7109375" style="68" bestFit="1" customWidth="1"/>
    <col min="13582" max="13582" width="14.42578125" style="68" customWidth="1"/>
    <col min="13583" max="13583" width="11.42578125" style="68"/>
    <col min="13584" max="13584" width="17" style="68" bestFit="1" customWidth="1"/>
    <col min="13585" max="13585" width="12.7109375" style="68" bestFit="1" customWidth="1"/>
    <col min="13586" max="13824" width="11.42578125" style="68"/>
    <col min="13825" max="13825" width="2" style="68" customWidth="1"/>
    <col min="13826" max="13827" width="1.7109375" style="68" customWidth="1"/>
    <col min="13828" max="13828" width="2" style="68" customWidth="1"/>
    <col min="13829" max="13829" width="2.5703125" style="68" customWidth="1"/>
    <col min="13830" max="13830" width="3.42578125" style="68" customWidth="1"/>
    <col min="13831" max="13831" width="3" style="68" customWidth="1"/>
    <col min="13832" max="13832" width="2.85546875" style="68" customWidth="1"/>
    <col min="13833" max="13833" width="5.140625" style="68" customWidth="1"/>
    <col min="13834" max="13834" width="43.5703125" style="68" customWidth="1"/>
    <col min="13835" max="13835" width="19" style="68" customWidth="1"/>
    <col min="13836" max="13836" width="17.140625" style="68" customWidth="1"/>
    <col min="13837" max="13837" width="19.7109375" style="68" bestFit="1" customWidth="1"/>
    <col min="13838" max="13838" width="14.42578125" style="68" customWidth="1"/>
    <col min="13839" max="13839" width="11.42578125" style="68"/>
    <col min="13840" max="13840" width="17" style="68" bestFit="1" customWidth="1"/>
    <col min="13841" max="13841" width="12.7109375" style="68" bestFit="1" customWidth="1"/>
    <col min="13842" max="14080" width="11.42578125" style="68"/>
    <col min="14081" max="14081" width="2" style="68" customWidth="1"/>
    <col min="14082" max="14083" width="1.7109375" style="68" customWidth="1"/>
    <col min="14084" max="14084" width="2" style="68" customWidth="1"/>
    <col min="14085" max="14085" width="2.5703125" style="68" customWidth="1"/>
    <col min="14086" max="14086" width="3.42578125" style="68" customWidth="1"/>
    <col min="14087" max="14087" width="3" style="68" customWidth="1"/>
    <col min="14088" max="14088" width="2.85546875" style="68" customWidth="1"/>
    <col min="14089" max="14089" width="5.140625" style="68" customWidth="1"/>
    <col min="14090" max="14090" width="43.5703125" style="68" customWidth="1"/>
    <col min="14091" max="14091" width="19" style="68" customWidth="1"/>
    <col min="14092" max="14092" width="17.140625" style="68" customWidth="1"/>
    <col min="14093" max="14093" width="19.7109375" style="68" bestFit="1" customWidth="1"/>
    <col min="14094" max="14094" width="14.42578125" style="68" customWidth="1"/>
    <col min="14095" max="14095" width="11.42578125" style="68"/>
    <col min="14096" max="14096" width="17" style="68" bestFit="1" customWidth="1"/>
    <col min="14097" max="14097" width="12.7109375" style="68" bestFit="1" customWidth="1"/>
    <col min="14098" max="14336" width="11.42578125" style="68"/>
    <col min="14337" max="14337" width="2" style="68" customWidth="1"/>
    <col min="14338" max="14339" width="1.7109375" style="68" customWidth="1"/>
    <col min="14340" max="14340" width="2" style="68" customWidth="1"/>
    <col min="14341" max="14341" width="2.5703125" style="68" customWidth="1"/>
    <col min="14342" max="14342" width="3.42578125" style="68" customWidth="1"/>
    <col min="14343" max="14343" width="3" style="68" customWidth="1"/>
    <col min="14344" max="14344" width="2.85546875" style="68" customWidth="1"/>
    <col min="14345" max="14345" width="5.140625" style="68" customWidth="1"/>
    <col min="14346" max="14346" width="43.5703125" style="68" customWidth="1"/>
    <col min="14347" max="14347" width="19" style="68" customWidth="1"/>
    <col min="14348" max="14348" width="17.140625" style="68" customWidth="1"/>
    <col min="14349" max="14349" width="19.7109375" style="68" bestFit="1" customWidth="1"/>
    <col min="14350" max="14350" width="14.42578125" style="68" customWidth="1"/>
    <col min="14351" max="14351" width="11.42578125" style="68"/>
    <col min="14352" max="14352" width="17" style="68" bestFit="1" customWidth="1"/>
    <col min="14353" max="14353" width="12.7109375" style="68" bestFit="1" customWidth="1"/>
    <col min="14354" max="14592" width="11.42578125" style="68"/>
    <col min="14593" max="14593" width="2" style="68" customWidth="1"/>
    <col min="14594" max="14595" width="1.7109375" style="68" customWidth="1"/>
    <col min="14596" max="14596" width="2" style="68" customWidth="1"/>
    <col min="14597" max="14597" width="2.5703125" style="68" customWidth="1"/>
    <col min="14598" max="14598" width="3.42578125" style="68" customWidth="1"/>
    <col min="14599" max="14599" width="3" style="68" customWidth="1"/>
    <col min="14600" max="14600" width="2.85546875" style="68" customWidth="1"/>
    <col min="14601" max="14601" width="5.140625" style="68" customWidth="1"/>
    <col min="14602" max="14602" width="43.5703125" style="68" customWidth="1"/>
    <col min="14603" max="14603" width="19" style="68" customWidth="1"/>
    <col min="14604" max="14604" width="17.140625" style="68" customWidth="1"/>
    <col min="14605" max="14605" width="19.7109375" style="68" bestFit="1" customWidth="1"/>
    <col min="14606" max="14606" width="14.42578125" style="68" customWidth="1"/>
    <col min="14607" max="14607" width="11.42578125" style="68"/>
    <col min="14608" max="14608" width="17" style="68" bestFit="1" customWidth="1"/>
    <col min="14609" max="14609" width="12.7109375" style="68" bestFit="1" customWidth="1"/>
    <col min="14610" max="14848" width="11.42578125" style="68"/>
    <col min="14849" max="14849" width="2" style="68" customWidth="1"/>
    <col min="14850" max="14851" width="1.7109375" style="68" customWidth="1"/>
    <col min="14852" max="14852" width="2" style="68" customWidth="1"/>
    <col min="14853" max="14853" width="2.5703125" style="68" customWidth="1"/>
    <col min="14854" max="14854" width="3.42578125" style="68" customWidth="1"/>
    <col min="14855" max="14855" width="3" style="68" customWidth="1"/>
    <col min="14856" max="14856" width="2.85546875" style="68" customWidth="1"/>
    <col min="14857" max="14857" width="5.140625" style="68" customWidth="1"/>
    <col min="14858" max="14858" width="43.5703125" style="68" customWidth="1"/>
    <col min="14859" max="14859" width="19" style="68" customWidth="1"/>
    <col min="14860" max="14860" width="17.140625" style="68" customWidth="1"/>
    <col min="14861" max="14861" width="19.7109375" style="68" bestFit="1" customWidth="1"/>
    <col min="14862" max="14862" width="14.42578125" style="68" customWidth="1"/>
    <col min="14863" max="14863" width="11.42578125" style="68"/>
    <col min="14864" max="14864" width="17" style="68" bestFit="1" customWidth="1"/>
    <col min="14865" max="14865" width="12.7109375" style="68" bestFit="1" customWidth="1"/>
    <col min="14866" max="15104" width="11.42578125" style="68"/>
    <col min="15105" max="15105" width="2" style="68" customWidth="1"/>
    <col min="15106" max="15107" width="1.7109375" style="68" customWidth="1"/>
    <col min="15108" max="15108" width="2" style="68" customWidth="1"/>
    <col min="15109" max="15109" width="2.5703125" style="68" customWidth="1"/>
    <col min="15110" max="15110" width="3.42578125" style="68" customWidth="1"/>
    <col min="15111" max="15111" width="3" style="68" customWidth="1"/>
    <col min="15112" max="15112" width="2.85546875" style="68" customWidth="1"/>
    <col min="15113" max="15113" width="5.140625" style="68" customWidth="1"/>
    <col min="15114" max="15114" width="43.5703125" style="68" customWidth="1"/>
    <col min="15115" max="15115" width="19" style="68" customWidth="1"/>
    <col min="15116" max="15116" width="17.140625" style="68" customWidth="1"/>
    <col min="15117" max="15117" width="19.7109375" style="68" bestFit="1" customWidth="1"/>
    <col min="15118" max="15118" width="14.42578125" style="68" customWidth="1"/>
    <col min="15119" max="15119" width="11.42578125" style="68"/>
    <col min="15120" max="15120" width="17" style="68" bestFit="1" customWidth="1"/>
    <col min="15121" max="15121" width="12.7109375" style="68" bestFit="1" customWidth="1"/>
    <col min="15122" max="15360" width="11.42578125" style="68"/>
    <col min="15361" max="15361" width="2" style="68" customWidth="1"/>
    <col min="15362" max="15363" width="1.7109375" style="68" customWidth="1"/>
    <col min="15364" max="15364" width="2" style="68" customWidth="1"/>
    <col min="15365" max="15365" width="2.5703125" style="68" customWidth="1"/>
    <col min="15366" max="15366" width="3.42578125" style="68" customWidth="1"/>
    <col min="15367" max="15367" width="3" style="68" customWidth="1"/>
    <col min="15368" max="15368" width="2.85546875" style="68" customWidth="1"/>
    <col min="15369" max="15369" width="5.140625" style="68" customWidth="1"/>
    <col min="15370" max="15370" width="43.5703125" style="68" customWidth="1"/>
    <col min="15371" max="15371" width="19" style="68" customWidth="1"/>
    <col min="15372" max="15372" width="17.140625" style="68" customWidth="1"/>
    <col min="15373" max="15373" width="19.7109375" style="68" bestFit="1" customWidth="1"/>
    <col min="15374" max="15374" width="14.42578125" style="68" customWidth="1"/>
    <col min="15375" max="15375" width="11.42578125" style="68"/>
    <col min="15376" max="15376" width="17" style="68" bestFit="1" customWidth="1"/>
    <col min="15377" max="15377" width="12.7109375" style="68" bestFit="1" customWidth="1"/>
    <col min="15378" max="15616" width="11.42578125" style="68"/>
    <col min="15617" max="15617" width="2" style="68" customWidth="1"/>
    <col min="15618" max="15619" width="1.7109375" style="68" customWidth="1"/>
    <col min="15620" max="15620" width="2" style="68" customWidth="1"/>
    <col min="15621" max="15621" width="2.5703125" style="68" customWidth="1"/>
    <col min="15622" max="15622" width="3.42578125" style="68" customWidth="1"/>
    <col min="15623" max="15623" width="3" style="68" customWidth="1"/>
    <col min="15624" max="15624" width="2.85546875" style="68" customWidth="1"/>
    <col min="15625" max="15625" width="5.140625" style="68" customWidth="1"/>
    <col min="15626" max="15626" width="43.5703125" style="68" customWidth="1"/>
    <col min="15627" max="15627" width="19" style="68" customWidth="1"/>
    <col min="15628" max="15628" width="17.140625" style="68" customWidth="1"/>
    <col min="15629" max="15629" width="19.7109375" style="68" bestFit="1" customWidth="1"/>
    <col min="15630" max="15630" width="14.42578125" style="68" customWidth="1"/>
    <col min="15631" max="15631" width="11.42578125" style="68"/>
    <col min="15632" max="15632" width="17" style="68" bestFit="1" customWidth="1"/>
    <col min="15633" max="15633" width="12.7109375" style="68" bestFit="1" customWidth="1"/>
    <col min="15634" max="15872" width="11.42578125" style="68"/>
    <col min="15873" max="15873" width="2" style="68" customWidth="1"/>
    <col min="15874" max="15875" width="1.7109375" style="68" customWidth="1"/>
    <col min="15876" max="15876" width="2" style="68" customWidth="1"/>
    <col min="15877" max="15877" width="2.5703125" style="68" customWidth="1"/>
    <col min="15878" max="15878" width="3.42578125" style="68" customWidth="1"/>
    <col min="15879" max="15879" width="3" style="68" customWidth="1"/>
    <col min="15880" max="15880" width="2.85546875" style="68" customWidth="1"/>
    <col min="15881" max="15881" width="5.140625" style="68" customWidth="1"/>
    <col min="15882" max="15882" width="43.5703125" style="68" customWidth="1"/>
    <col min="15883" max="15883" width="19" style="68" customWidth="1"/>
    <col min="15884" max="15884" width="17.140625" style="68" customWidth="1"/>
    <col min="15885" max="15885" width="19.7109375" style="68" bestFit="1" customWidth="1"/>
    <col min="15886" max="15886" width="14.42578125" style="68" customWidth="1"/>
    <col min="15887" max="15887" width="11.42578125" style="68"/>
    <col min="15888" max="15888" width="17" style="68" bestFit="1" customWidth="1"/>
    <col min="15889" max="15889" width="12.7109375" style="68" bestFit="1" customWidth="1"/>
    <col min="15890" max="16128" width="11.42578125" style="68"/>
    <col min="16129" max="16129" width="2" style="68" customWidth="1"/>
    <col min="16130" max="16131" width="1.7109375" style="68" customWidth="1"/>
    <col min="16132" max="16132" width="2" style="68" customWidth="1"/>
    <col min="16133" max="16133" width="2.5703125" style="68" customWidth="1"/>
    <col min="16134" max="16134" width="3.42578125" style="68" customWidth="1"/>
    <col min="16135" max="16135" width="3" style="68" customWidth="1"/>
    <col min="16136" max="16136" width="2.85546875" style="68" customWidth="1"/>
    <col min="16137" max="16137" width="5.140625" style="68" customWidth="1"/>
    <col min="16138" max="16138" width="43.5703125" style="68" customWidth="1"/>
    <col min="16139" max="16139" width="19" style="68" customWidth="1"/>
    <col min="16140" max="16140" width="17.140625" style="68" customWidth="1"/>
    <col min="16141" max="16141" width="19.7109375" style="68" bestFit="1" customWidth="1"/>
    <col min="16142" max="16142" width="14.42578125" style="68" customWidth="1"/>
    <col min="16143" max="16143" width="11.42578125" style="68"/>
    <col min="16144" max="16144" width="17" style="68" bestFit="1" customWidth="1"/>
    <col min="16145" max="16145" width="12.7109375" style="68" bestFit="1" customWidth="1"/>
    <col min="16146" max="16384" width="11.42578125" style="68"/>
  </cols>
  <sheetData>
    <row r="1" spans="1:17" ht="15.75">
      <c r="A1" s="251" t="s">
        <v>406</v>
      </c>
      <c r="B1" s="251"/>
      <c r="C1" s="251"/>
      <c r="D1" s="251"/>
      <c r="E1" s="251"/>
      <c r="F1" s="251"/>
      <c r="G1" s="251"/>
      <c r="H1" s="251"/>
      <c r="I1" s="251"/>
      <c r="J1" s="251"/>
      <c r="K1" s="251"/>
      <c r="L1" s="251"/>
      <c r="M1" s="251"/>
      <c r="N1" s="251"/>
    </row>
    <row r="2" spans="1:17" ht="15.75">
      <c r="A2" s="251" t="str">
        <f>+'[3]ingresos 2018 miles'!A2:N2</f>
        <v>PRESUPUESTO ORDINARIO 2018</v>
      </c>
      <c r="B2" s="251"/>
      <c r="C2" s="251"/>
      <c r="D2" s="251"/>
      <c r="E2" s="251"/>
      <c r="F2" s="251"/>
      <c r="G2" s="251"/>
      <c r="H2" s="251"/>
      <c r="I2" s="251"/>
      <c r="J2" s="251"/>
      <c r="K2" s="251"/>
      <c r="L2" s="251"/>
      <c r="M2" s="251"/>
      <c r="N2" s="251"/>
      <c r="P2" s="47"/>
    </row>
    <row r="3" spans="1:17" ht="15.75">
      <c r="A3" s="251" t="s">
        <v>414</v>
      </c>
      <c r="B3" s="251"/>
      <c r="C3" s="251"/>
      <c r="D3" s="251"/>
      <c r="E3" s="251"/>
      <c r="F3" s="251"/>
      <c r="G3" s="251"/>
      <c r="H3" s="251"/>
      <c r="I3" s="251"/>
      <c r="J3" s="251"/>
      <c r="K3" s="251"/>
      <c r="L3" s="251"/>
      <c r="M3" s="251"/>
      <c r="N3" s="251"/>
      <c r="Q3" s="47"/>
    </row>
    <row r="4" spans="1:17" ht="15.75">
      <c r="A4" s="252" t="s">
        <v>415</v>
      </c>
      <c r="B4" s="252"/>
      <c r="C4" s="252"/>
      <c r="D4" s="252"/>
      <c r="E4" s="252"/>
      <c r="F4" s="252"/>
      <c r="G4" s="252"/>
      <c r="H4" s="252"/>
      <c r="I4" s="252"/>
      <c r="J4" s="252"/>
      <c r="K4" s="252"/>
      <c r="L4" s="252"/>
      <c r="M4" s="252"/>
      <c r="N4" s="252"/>
    </row>
    <row r="5" spans="1:17" ht="12.75" customHeight="1" thickBot="1">
      <c r="A5" s="69"/>
      <c r="B5" s="69"/>
      <c r="C5" s="69"/>
      <c r="D5" s="69"/>
      <c r="E5" s="69"/>
      <c r="F5" s="69"/>
      <c r="G5" s="69"/>
      <c r="H5" s="69"/>
      <c r="I5" s="69"/>
      <c r="J5" s="69"/>
      <c r="K5" s="69"/>
      <c r="L5" s="69"/>
      <c r="M5" s="69"/>
      <c r="N5" s="70"/>
    </row>
    <row r="6" spans="1:17" ht="14.25" thickTop="1" thickBot="1">
      <c r="A6" s="71"/>
      <c r="B6" s="71"/>
      <c r="C6" s="71"/>
      <c r="D6" s="72"/>
      <c r="E6" s="72"/>
      <c r="F6" s="72"/>
      <c r="G6" s="72"/>
      <c r="H6" s="72"/>
      <c r="I6" s="72"/>
      <c r="J6" s="73" t="s">
        <v>416</v>
      </c>
      <c r="K6" s="253" t="s">
        <v>417</v>
      </c>
      <c r="L6" s="253"/>
      <c r="M6" s="253"/>
      <c r="N6" s="74" t="s">
        <v>418</v>
      </c>
    </row>
    <row r="7" spans="1:17" ht="13.5" thickTop="1"/>
    <row r="8" spans="1:17">
      <c r="A8" s="76">
        <v>1</v>
      </c>
      <c r="B8" s="76">
        <v>0</v>
      </c>
      <c r="C8" s="76">
        <v>0</v>
      </c>
      <c r="D8" s="77" t="s">
        <v>419</v>
      </c>
      <c r="E8" s="77" t="s">
        <v>420</v>
      </c>
      <c r="F8" s="77" t="s">
        <v>420</v>
      </c>
      <c r="G8" s="77" t="s">
        <v>419</v>
      </c>
      <c r="H8" s="77" t="s">
        <v>419</v>
      </c>
      <c r="I8" s="77" t="s">
        <v>421</v>
      </c>
      <c r="J8" s="78" t="s">
        <v>422</v>
      </c>
      <c r="K8" s="79"/>
      <c r="L8" s="79"/>
      <c r="M8" s="80">
        <v>3048678433.3400002</v>
      </c>
      <c r="N8" s="81">
        <v>1</v>
      </c>
    </row>
    <row r="9" spans="1:17">
      <c r="A9" s="76">
        <v>1</v>
      </c>
      <c r="B9" s="76">
        <v>1</v>
      </c>
      <c r="C9" s="76">
        <v>0</v>
      </c>
      <c r="D9" s="77" t="s">
        <v>419</v>
      </c>
      <c r="E9" s="77" t="s">
        <v>420</v>
      </c>
      <c r="F9" s="77" t="s">
        <v>420</v>
      </c>
      <c r="G9" s="77" t="s">
        <v>419</v>
      </c>
      <c r="H9" s="77" t="s">
        <v>419</v>
      </c>
      <c r="I9" s="77" t="s">
        <v>421</v>
      </c>
      <c r="J9" s="78" t="s">
        <v>423</v>
      </c>
      <c r="K9" s="79"/>
      <c r="L9" s="80">
        <v>74897081.709999993</v>
      </c>
      <c r="M9" s="79"/>
      <c r="N9" s="81">
        <v>2.4567065155489683E-2</v>
      </c>
      <c r="O9" s="82"/>
      <c r="P9" s="82"/>
    </row>
    <row r="10" spans="1:17">
      <c r="K10" s="83"/>
      <c r="L10" s="83"/>
      <c r="M10" s="83"/>
      <c r="N10" s="84"/>
    </row>
    <row r="11" spans="1:17">
      <c r="K11" s="83"/>
      <c r="L11" s="83"/>
      <c r="M11" s="83"/>
      <c r="N11" s="84"/>
    </row>
    <row r="12" spans="1:17" s="90" customFormat="1">
      <c r="A12" s="85">
        <v>1</v>
      </c>
      <c r="B12" s="85">
        <v>1</v>
      </c>
      <c r="C12" s="85">
        <v>9</v>
      </c>
      <c r="D12" s="86" t="s">
        <v>419</v>
      </c>
      <c r="E12" s="86" t="s">
        <v>420</v>
      </c>
      <c r="F12" s="86" t="s">
        <v>420</v>
      </c>
      <c r="G12" s="86" t="s">
        <v>419</v>
      </c>
      <c r="H12" s="86" t="s">
        <v>419</v>
      </c>
      <c r="I12" s="86" t="s">
        <v>421</v>
      </c>
      <c r="J12" s="87" t="s">
        <v>424</v>
      </c>
      <c r="K12" s="88">
        <v>74897081.709999993</v>
      </c>
      <c r="L12" s="89"/>
      <c r="M12" s="89"/>
      <c r="N12" s="81">
        <v>2.4567065155489683E-2</v>
      </c>
    </row>
    <row r="13" spans="1:17">
      <c r="A13" s="76">
        <v>1</v>
      </c>
      <c r="B13" s="76">
        <v>1</v>
      </c>
      <c r="C13" s="76">
        <v>9</v>
      </c>
      <c r="D13" s="77" t="s">
        <v>425</v>
      </c>
      <c r="E13" s="77" t="s">
        <v>420</v>
      </c>
      <c r="F13" s="77" t="s">
        <v>420</v>
      </c>
      <c r="G13" s="77" t="s">
        <v>419</v>
      </c>
      <c r="H13" s="77" t="s">
        <v>419</v>
      </c>
      <c r="I13" s="77" t="s">
        <v>421</v>
      </c>
      <c r="J13" s="91" t="s">
        <v>426</v>
      </c>
      <c r="K13" s="92">
        <v>74897081.709999993</v>
      </c>
      <c r="L13" s="83"/>
      <c r="M13" s="83"/>
      <c r="N13" s="84">
        <v>2.4567065155489683E-2</v>
      </c>
    </row>
    <row r="14" spans="1:17">
      <c r="A14" s="76">
        <v>1</v>
      </c>
      <c r="B14" s="76">
        <v>1</v>
      </c>
      <c r="C14" s="76">
        <v>9</v>
      </c>
      <c r="D14" s="77" t="s">
        <v>425</v>
      </c>
      <c r="E14" s="77" t="s">
        <v>427</v>
      </c>
      <c r="F14" s="77" t="s">
        <v>420</v>
      </c>
      <c r="G14" s="77" t="s">
        <v>419</v>
      </c>
      <c r="H14" s="77" t="s">
        <v>419</v>
      </c>
      <c r="I14" s="77" t="s">
        <v>421</v>
      </c>
      <c r="J14" s="91" t="s">
        <v>428</v>
      </c>
      <c r="K14" s="92">
        <v>74897081.709999993</v>
      </c>
      <c r="L14" s="83"/>
      <c r="M14" s="83"/>
      <c r="N14" s="84">
        <v>2.4567065155489683E-2</v>
      </c>
    </row>
    <row r="15" spans="1:17">
      <c r="K15" s="83"/>
      <c r="L15" s="83"/>
      <c r="M15" s="83"/>
      <c r="N15" s="84"/>
    </row>
    <row r="16" spans="1:17">
      <c r="A16" s="76">
        <v>1</v>
      </c>
      <c r="B16" s="76">
        <v>3</v>
      </c>
      <c r="C16" s="76">
        <v>0</v>
      </c>
      <c r="D16" s="77" t="s">
        <v>419</v>
      </c>
      <c r="E16" s="77" t="s">
        <v>420</v>
      </c>
      <c r="F16" s="77" t="s">
        <v>420</v>
      </c>
      <c r="G16" s="77" t="s">
        <v>419</v>
      </c>
      <c r="H16" s="77" t="s">
        <v>419</v>
      </c>
      <c r="I16" s="77" t="s">
        <v>421</v>
      </c>
      <c r="J16" s="93" t="s">
        <v>429</v>
      </c>
      <c r="K16" s="79"/>
      <c r="L16" s="80">
        <v>603821351.63</v>
      </c>
      <c r="M16" s="79"/>
      <c r="N16" s="81">
        <v>0.1980600331693492</v>
      </c>
    </row>
    <row r="17" spans="1:18">
      <c r="K17" s="83"/>
      <c r="L17" s="83"/>
      <c r="M17" s="83"/>
      <c r="N17" s="84"/>
    </row>
    <row r="18" spans="1:18">
      <c r="A18" s="76">
        <v>1</v>
      </c>
      <c r="B18" s="76">
        <v>3</v>
      </c>
      <c r="C18" s="76">
        <v>1</v>
      </c>
      <c r="D18" s="77" t="s">
        <v>419</v>
      </c>
      <c r="E18" s="77" t="s">
        <v>420</v>
      </c>
      <c r="F18" s="77" t="s">
        <v>420</v>
      </c>
      <c r="G18" s="77" t="s">
        <v>419</v>
      </c>
      <c r="H18" s="77" t="s">
        <v>419</v>
      </c>
      <c r="I18" s="77" t="s">
        <v>421</v>
      </c>
      <c r="J18" s="94" t="s">
        <v>430</v>
      </c>
      <c r="K18" s="92">
        <v>603821351.63</v>
      </c>
      <c r="L18" s="83"/>
      <c r="M18" s="83"/>
      <c r="N18" s="84">
        <v>0.1980600331693492</v>
      </c>
      <c r="P18" s="82"/>
    </row>
    <row r="19" spans="1:18">
      <c r="A19" s="76">
        <v>1</v>
      </c>
      <c r="B19" s="76">
        <v>3</v>
      </c>
      <c r="C19" s="76">
        <v>1</v>
      </c>
      <c r="D19" s="77" t="s">
        <v>431</v>
      </c>
      <c r="E19" s="77" t="s">
        <v>420</v>
      </c>
      <c r="F19" s="77" t="s">
        <v>420</v>
      </c>
      <c r="G19" s="77" t="s">
        <v>419</v>
      </c>
      <c r="H19" s="77" t="s">
        <v>419</v>
      </c>
      <c r="I19" s="77" t="s">
        <v>421</v>
      </c>
      <c r="J19" s="91" t="s">
        <v>432</v>
      </c>
      <c r="K19" s="83">
        <v>603821351.63</v>
      </c>
      <c r="L19" s="83"/>
      <c r="M19" s="83"/>
      <c r="N19" s="84">
        <v>0.1980600331693492</v>
      </c>
      <c r="P19" s="82"/>
    </row>
    <row r="20" spans="1:18">
      <c r="A20" s="76">
        <v>1</v>
      </c>
      <c r="B20" s="76">
        <v>3</v>
      </c>
      <c r="C20" s="76">
        <v>1</v>
      </c>
      <c r="D20" s="77" t="s">
        <v>431</v>
      </c>
      <c r="E20" s="77" t="s">
        <v>433</v>
      </c>
      <c r="F20" s="77" t="s">
        <v>420</v>
      </c>
      <c r="G20" s="77" t="s">
        <v>419</v>
      </c>
      <c r="H20" s="77" t="s">
        <v>419</v>
      </c>
      <c r="I20" s="77" t="s">
        <v>421</v>
      </c>
      <c r="J20" s="91" t="s">
        <v>434</v>
      </c>
      <c r="K20" s="92">
        <v>603821351.63</v>
      </c>
      <c r="L20" s="83"/>
      <c r="M20" s="83"/>
      <c r="N20" s="84">
        <v>0.1980600331693492</v>
      </c>
      <c r="P20" s="82"/>
    </row>
    <row r="21" spans="1:18">
      <c r="A21" s="76">
        <v>1</v>
      </c>
      <c r="B21" s="76">
        <v>3</v>
      </c>
      <c r="C21" s="76">
        <v>1</v>
      </c>
      <c r="D21" s="77" t="s">
        <v>431</v>
      </c>
      <c r="E21" s="77" t="s">
        <v>433</v>
      </c>
      <c r="F21" s="77" t="s">
        <v>427</v>
      </c>
      <c r="G21" s="77" t="s">
        <v>419</v>
      </c>
      <c r="H21" s="77" t="s">
        <v>419</v>
      </c>
      <c r="I21" s="77" t="s">
        <v>421</v>
      </c>
      <c r="J21" s="95" t="s">
        <v>435</v>
      </c>
      <c r="K21" s="96">
        <v>35813120</v>
      </c>
      <c r="L21" s="83"/>
      <c r="M21" s="83"/>
      <c r="N21" s="84">
        <v>1.1747096580718977E-2</v>
      </c>
    </row>
    <row r="22" spans="1:18">
      <c r="A22" s="76">
        <v>1</v>
      </c>
      <c r="B22" s="76">
        <v>3</v>
      </c>
      <c r="C22" s="76">
        <v>1</v>
      </c>
      <c r="D22" s="77" t="s">
        <v>431</v>
      </c>
      <c r="E22" s="77" t="s">
        <v>433</v>
      </c>
      <c r="F22" s="77" t="s">
        <v>433</v>
      </c>
      <c r="G22" s="77" t="s">
        <v>419</v>
      </c>
      <c r="H22" s="77" t="s">
        <v>419</v>
      </c>
      <c r="I22" s="77" t="s">
        <v>421</v>
      </c>
      <c r="J22" s="95" t="s">
        <v>436</v>
      </c>
      <c r="K22" s="96">
        <v>568008231.63</v>
      </c>
      <c r="L22" s="83"/>
      <c r="M22" s="83"/>
      <c r="N22" s="84">
        <v>0.18631293658863024</v>
      </c>
      <c r="P22" s="82"/>
    </row>
    <row r="23" spans="1:18">
      <c r="A23" s="76">
        <v>1</v>
      </c>
      <c r="B23" s="76">
        <v>3</v>
      </c>
      <c r="C23" s="76">
        <v>1</v>
      </c>
      <c r="D23" s="77" t="s">
        <v>431</v>
      </c>
      <c r="E23" s="77" t="s">
        <v>433</v>
      </c>
      <c r="F23" s="77" t="s">
        <v>433</v>
      </c>
      <c r="G23" s="77" t="s">
        <v>425</v>
      </c>
      <c r="H23" s="77" t="s">
        <v>419</v>
      </c>
      <c r="I23" s="77" t="s">
        <v>421</v>
      </c>
      <c r="J23" s="91" t="s">
        <v>437</v>
      </c>
      <c r="K23" s="92">
        <v>20910000</v>
      </c>
      <c r="L23" s="83"/>
      <c r="M23" s="83"/>
      <c r="N23" s="84">
        <v>6.8587095875152397E-3</v>
      </c>
    </row>
    <row r="24" spans="1:18">
      <c r="A24" s="76">
        <v>1</v>
      </c>
      <c r="B24" s="76">
        <v>3</v>
      </c>
      <c r="C24" s="76">
        <v>1</v>
      </c>
      <c r="D24" s="77" t="s">
        <v>431</v>
      </c>
      <c r="E24" s="77" t="s">
        <v>433</v>
      </c>
      <c r="F24" s="77" t="s">
        <v>433</v>
      </c>
      <c r="G24" s="77" t="s">
        <v>431</v>
      </c>
      <c r="H24" s="77" t="s">
        <v>419</v>
      </c>
      <c r="I24" s="77" t="s">
        <v>421</v>
      </c>
      <c r="J24" s="91" t="s">
        <v>438</v>
      </c>
      <c r="K24" s="92">
        <v>35738231.630000003</v>
      </c>
      <c r="L24" s="83"/>
      <c r="M24" s="83"/>
      <c r="N24" s="84">
        <v>1.172253237310002E-2</v>
      </c>
      <c r="P24" s="97"/>
      <c r="Q24" s="98"/>
      <c r="R24" s="99"/>
    </row>
    <row r="25" spans="1:18">
      <c r="A25" s="76"/>
      <c r="B25" s="76"/>
      <c r="C25" s="76"/>
      <c r="D25" s="77"/>
      <c r="E25" s="77"/>
      <c r="F25" s="77"/>
      <c r="G25" s="77"/>
      <c r="H25" s="77"/>
      <c r="I25" s="77"/>
      <c r="J25" s="100" t="s">
        <v>439</v>
      </c>
      <c r="K25" s="92"/>
      <c r="L25" s="83"/>
      <c r="M25" s="83"/>
      <c r="N25" s="84"/>
      <c r="P25" s="101">
        <f>+K14+K20+K36+K39</f>
        <v>743318433.34000003</v>
      </c>
      <c r="Q25" s="102" t="s">
        <v>440</v>
      </c>
      <c r="R25" s="103"/>
    </row>
    <row r="26" spans="1:18" ht="15" customHeight="1">
      <c r="A26" s="76"/>
      <c r="B26" s="76"/>
      <c r="C26" s="76"/>
      <c r="D26" s="77"/>
      <c r="E26" s="77"/>
      <c r="F26" s="77"/>
      <c r="G26" s="77"/>
      <c r="H26" s="77"/>
      <c r="I26" s="77"/>
      <c r="J26" s="91" t="s">
        <v>441</v>
      </c>
      <c r="K26" s="92" t="s">
        <v>442</v>
      </c>
      <c r="L26" s="83"/>
      <c r="M26" s="83"/>
      <c r="P26" s="101">
        <f>+L48</f>
        <v>0</v>
      </c>
      <c r="Q26" s="102" t="s">
        <v>443</v>
      </c>
      <c r="R26" s="103"/>
    </row>
    <row r="27" spans="1:18" ht="14.25" customHeight="1">
      <c r="A27" s="76">
        <v>1</v>
      </c>
      <c r="B27" s="76">
        <v>3</v>
      </c>
      <c r="C27" s="76">
        <v>1</v>
      </c>
      <c r="D27" s="77" t="s">
        <v>431</v>
      </c>
      <c r="E27" s="77" t="s">
        <v>433</v>
      </c>
      <c r="F27" s="77" t="s">
        <v>433</v>
      </c>
      <c r="G27" s="77" t="s">
        <v>444</v>
      </c>
      <c r="H27" s="77" t="s">
        <v>419</v>
      </c>
      <c r="I27" s="77" t="s">
        <v>421</v>
      </c>
      <c r="J27" s="91" t="s">
        <v>445</v>
      </c>
      <c r="K27" s="92">
        <v>273360000</v>
      </c>
      <c r="L27" s="83"/>
      <c r="M27" s="83"/>
      <c r="N27" s="84"/>
      <c r="P27" s="101">
        <f>SUM(P25:P26)</f>
        <v>743318433.34000003</v>
      </c>
      <c r="Q27" s="102" t="s">
        <v>446</v>
      </c>
      <c r="R27" s="103"/>
    </row>
    <row r="28" spans="1:18" ht="15" customHeight="1">
      <c r="A28" s="76">
        <v>1</v>
      </c>
      <c r="B28" s="76">
        <v>3</v>
      </c>
      <c r="C28" s="76">
        <v>1</v>
      </c>
      <c r="D28" s="77" t="s">
        <v>431</v>
      </c>
      <c r="E28" s="77" t="s">
        <v>433</v>
      </c>
      <c r="F28" s="77" t="s">
        <v>433</v>
      </c>
      <c r="G28" s="77" t="s">
        <v>447</v>
      </c>
      <c r="H28" s="77" t="s">
        <v>419</v>
      </c>
      <c r="I28" s="77" t="s">
        <v>421</v>
      </c>
      <c r="J28" s="91" t="s">
        <v>448</v>
      </c>
      <c r="K28" s="92">
        <v>238000000</v>
      </c>
      <c r="L28" s="83"/>
      <c r="M28" s="83"/>
      <c r="N28" s="84">
        <v>7.8066613191230372E-2</v>
      </c>
      <c r="P28" s="101">
        <f>+K35</f>
        <v>2305360000</v>
      </c>
      <c r="Q28" s="102" t="s">
        <v>449</v>
      </c>
      <c r="R28" s="103"/>
    </row>
    <row r="29" spans="1:18">
      <c r="K29" s="92"/>
      <c r="L29" s="83"/>
      <c r="M29" s="83"/>
      <c r="N29" s="84"/>
      <c r="P29" s="104">
        <f>SUM(P27:P28)</f>
        <v>3048678433.3400002</v>
      </c>
      <c r="Q29" s="105" t="s">
        <v>450</v>
      </c>
      <c r="R29" s="106"/>
    </row>
    <row r="30" spans="1:18">
      <c r="K30" s="83"/>
      <c r="L30" s="83"/>
      <c r="M30" s="83"/>
      <c r="N30" s="84"/>
    </row>
    <row r="31" spans="1:18">
      <c r="A31" s="76">
        <v>1</v>
      </c>
      <c r="B31" s="76">
        <v>4</v>
      </c>
      <c r="C31" s="76">
        <v>0</v>
      </c>
      <c r="D31" s="77" t="s">
        <v>419</v>
      </c>
      <c r="E31" s="77" t="s">
        <v>420</v>
      </c>
      <c r="F31" s="77" t="s">
        <v>420</v>
      </c>
      <c r="G31" s="77" t="s">
        <v>419</v>
      </c>
      <c r="H31" s="77" t="s">
        <v>419</v>
      </c>
      <c r="I31" s="77" t="s">
        <v>421</v>
      </c>
      <c r="J31" s="93" t="s">
        <v>328</v>
      </c>
      <c r="K31" s="80" t="s">
        <v>442</v>
      </c>
      <c r="L31" s="79"/>
      <c r="M31" s="80">
        <v>2369960000</v>
      </c>
      <c r="N31" s="81">
        <v>0.77737290167516104</v>
      </c>
    </row>
    <row r="32" spans="1:18">
      <c r="A32" s="76"/>
      <c r="B32" s="76"/>
      <c r="C32" s="76"/>
      <c r="D32" s="77"/>
      <c r="E32" s="77"/>
      <c r="F32" s="77"/>
      <c r="G32" s="77"/>
      <c r="H32" s="77"/>
      <c r="I32" s="77"/>
      <c r="J32" s="91"/>
      <c r="K32" s="83"/>
      <c r="L32" s="83"/>
      <c r="M32" s="83"/>
      <c r="N32" s="84"/>
      <c r="P32" s="82"/>
    </row>
    <row r="33" spans="1:16">
      <c r="A33" s="76">
        <v>1</v>
      </c>
      <c r="B33" s="76">
        <v>4</v>
      </c>
      <c r="C33" s="76">
        <v>1</v>
      </c>
      <c r="D33" s="77" t="s">
        <v>419</v>
      </c>
      <c r="E33" s="77" t="s">
        <v>420</v>
      </c>
      <c r="F33" s="77" t="s">
        <v>420</v>
      </c>
      <c r="G33" s="77" t="s">
        <v>419</v>
      </c>
      <c r="H33" s="77" t="s">
        <v>419</v>
      </c>
      <c r="I33" s="77" t="s">
        <v>421</v>
      </c>
      <c r="J33" s="107" t="s">
        <v>451</v>
      </c>
      <c r="K33" s="108" t="s">
        <v>442</v>
      </c>
      <c r="L33" s="80">
        <v>2359960000</v>
      </c>
      <c r="M33" s="109"/>
      <c r="N33" s="84">
        <v>0.77409279187721025</v>
      </c>
    </row>
    <row r="34" spans="1:16">
      <c r="A34" s="76">
        <v>1</v>
      </c>
      <c r="B34" s="76">
        <v>4</v>
      </c>
      <c r="C34" s="76">
        <v>1</v>
      </c>
      <c r="D34" s="77" t="s">
        <v>425</v>
      </c>
      <c r="E34" s="77" t="s">
        <v>420</v>
      </c>
      <c r="F34" s="77" t="s">
        <v>420</v>
      </c>
      <c r="G34" s="77" t="s">
        <v>419</v>
      </c>
      <c r="H34" s="77" t="s">
        <v>419</v>
      </c>
      <c r="I34" s="77" t="s">
        <v>421</v>
      </c>
      <c r="J34" s="91" t="s">
        <v>452</v>
      </c>
      <c r="K34" s="92">
        <v>2359960000</v>
      </c>
      <c r="L34" s="89"/>
      <c r="M34" s="83"/>
      <c r="N34" s="84">
        <v>0.77409279187721025</v>
      </c>
    </row>
    <row r="35" spans="1:16">
      <c r="A35" s="76">
        <v>1</v>
      </c>
      <c r="B35" s="76">
        <v>4</v>
      </c>
      <c r="C35" s="76">
        <v>1</v>
      </c>
      <c r="D35" s="77" t="s">
        <v>425</v>
      </c>
      <c r="E35" s="77" t="s">
        <v>427</v>
      </c>
      <c r="F35" s="77" t="s">
        <v>420</v>
      </c>
      <c r="G35" s="77" t="s">
        <v>419</v>
      </c>
      <c r="H35" s="77" t="s">
        <v>419</v>
      </c>
      <c r="I35" s="77" t="s">
        <v>421</v>
      </c>
      <c r="J35" s="100" t="s">
        <v>453</v>
      </c>
      <c r="K35" s="110">
        <v>2305360000</v>
      </c>
      <c r="L35" s="89"/>
      <c r="M35" s="83"/>
      <c r="N35" s="84">
        <v>0.75618339238039856</v>
      </c>
    </row>
    <row r="36" spans="1:16">
      <c r="A36" s="76">
        <v>1</v>
      </c>
      <c r="B36" s="76">
        <v>4</v>
      </c>
      <c r="C36" s="76">
        <v>1</v>
      </c>
      <c r="D36" s="77" t="s">
        <v>425</v>
      </c>
      <c r="E36" s="77" t="s">
        <v>454</v>
      </c>
      <c r="F36" s="77" t="s">
        <v>420</v>
      </c>
      <c r="G36" s="77" t="s">
        <v>419</v>
      </c>
      <c r="H36" s="77" t="s">
        <v>419</v>
      </c>
      <c r="I36" s="77" t="s">
        <v>421</v>
      </c>
      <c r="J36" s="91" t="s">
        <v>455</v>
      </c>
      <c r="K36" s="110">
        <v>54600000</v>
      </c>
      <c r="L36" s="89"/>
      <c r="M36" s="83"/>
      <c r="N36" s="84">
        <v>1.7909399496811675E-2</v>
      </c>
      <c r="P36" s="82"/>
    </row>
    <row r="37" spans="1:16">
      <c r="A37" s="76"/>
      <c r="B37" s="76"/>
      <c r="C37" s="76"/>
      <c r="D37" s="77"/>
      <c r="E37" s="77"/>
      <c r="F37" s="77"/>
      <c r="G37" s="77"/>
      <c r="H37" s="77"/>
      <c r="I37" s="77"/>
      <c r="J37" s="91"/>
      <c r="K37" s="110"/>
      <c r="L37" s="89"/>
      <c r="M37" s="83"/>
      <c r="N37" s="84"/>
      <c r="P37" s="82"/>
    </row>
    <row r="38" spans="1:16">
      <c r="A38" s="76">
        <v>1</v>
      </c>
      <c r="B38" s="76">
        <v>4</v>
      </c>
      <c r="C38" s="76">
        <v>3</v>
      </c>
      <c r="D38" s="77" t="s">
        <v>419</v>
      </c>
      <c r="E38" s="77" t="s">
        <v>420</v>
      </c>
      <c r="F38" s="77" t="s">
        <v>420</v>
      </c>
      <c r="G38" s="77" t="s">
        <v>419</v>
      </c>
      <c r="H38" s="77" t="s">
        <v>419</v>
      </c>
      <c r="I38" s="77" t="s">
        <v>421</v>
      </c>
      <c r="J38" s="107" t="s">
        <v>456</v>
      </c>
      <c r="K38" s="108" t="s">
        <v>442</v>
      </c>
      <c r="L38" s="80">
        <v>10000000</v>
      </c>
      <c r="M38" s="83"/>
      <c r="N38" s="84">
        <v>3.2801097979508558E-3</v>
      </c>
      <c r="P38" s="82"/>
    </row>
    <row r="39" spans="1:16">
      <c r="A39" s="76">
        <v>1</v>
      </c>
      <c r="B39" s="76">
        <v>4</v>
      </c>
      <c r="C39" s="76">
        <v>3</v>
      </c>
      <c r="D39" s="77" t="s">
        <v>425</v>
      </c>
      <c r="E39" s="77" t="s">
        <v>420</v>
      </c>
      <c r="F39" s="77" t="s">
        <v>420</v>
      </c>
      <c r="G39" s="77" t="s">
        <v>419</v>
      </c>
      <c r="H39" s="77" t="s">
        <v>419</v>
      </c>
      <c r="I39" s="77" t="s">
        <v>421</v>
      </c>
      <c r="J39" s="91" t="s">
        <v>457</v>
      </c>
      <c r="K39" s="111">
        <v>10000000</v>
      </c>
      <c r="L39" s="83"/>
      <c r="M39" s="83"/>
      <c r="N39" s="84">
        <v>3.2801097979508558E-3</v>
      </c>
    </row>
    <row r="40" spans="1:16" hidden="1">
      <c r="A40" s="76"/>
      <c r="B40" s="76"/>
      <c r="C40" s="76"/>
      <c r="D40" s="77"/>
      <c r="E40" s="77"/>
      <c r="F40" s="77"/>
      <c r="G40" s="77"/>
      <c r="H40" s="77"/>
      <c r="I40" s="77"/>
      <c r="J40" s="91"/>
      <c r="K40" s="92"/>
      <c r="L40" s="83"/>
      <c r="M40" s="83"/>
      <c r="N40" s="84"/>
    </row>
    <row r="41" spans="1:16" ht="12.75" hidden="1" customHeight="1">
      <c r="A41" s="76">
        <v>2</v>
      </c>
      <c r="B41" s="76">
        <v>4</v>
      </c>
      <c r="C41" s="76">
        <v>0</v>
      </c>
      <c r="D41" s="77" t="s">
        <v>419</v>
      </c>
      <c r="E41" s="77" t="s">
        <v>420</v>
      </c>
      <c r="F41" s="77" t="s">
        <v>420</v>
      </c>
      <c r="G41" s="77" t="s">
        <v>419</v>
      </c>
      <c r="H41" s="77" t="s">
        <v>419</v>
      </c>
      <c r="I41" s="77" t="s">
        <v>421</v>
      </c>
      <c r="J41" s="93" t="s">
        <v>458</v>
      </c>
      <c r="K41" s="83"/>
      <c r="L41" s="83"/>
      <c r="M41" s="89">
        <v>0</v>
      </c>
      <c r="N41" s="84">
        <v>0</v>
      </c>
    </row>
    <row r="42" spans="1:16" ht="12.75" hidden="1" customHeight="1">
      <c r="A42" s="76"/>
      <c r="B42" s="76"/>
      <c r="C42" s="76"/>
      <c r="D42" s="77"/>
      <c r="E42" s="77"/>
      <c r="F42" s="77"/>
      <c r="G42" s="77"/>
      <c r="H42" s="77"/>
      <c r="I42" s="77"/>
      <c r="J42" s="93"/>
      <c r="K42" s="83"/>
      <c r="L42" s="83"/>
      <c r="M42" s="83"/>
      <c r="N42" s="84" t="s">
        <v>442</v>
      </c>
    </row>
    <row r="43" spans="1:16" ht="12.75" hidden="1" customHeight="1">
      <c r="A43" s="76">
        <v>2</v>
      </c>
      <c r="B43" s="76">
        <v>4</v>
      </c>
      <c r="C43" s="76">
        <v>1</v>
      </c>
      <c r="D43" s="77" t="s">
        <v>419</v>
      </c>
      <c r="E43" s="77" t="s">
        <v>420</v>
      </c>
      <c r="F43" s="77" t="s">
        <v>420</v>
      </c>
      <c r="G43" s="77" t="s">
        <v>419</v>
      </c>
      <c r="H43" s="77" t="s">
        <v>419</v>
      </c>
      <c r="I43" s="77" t="s">
        <v>421</v>
      </c>
      <c r="J43" s="107" t="s">
        <v>456</v>
      </c>
      <c r="K43" s="83" t="s">
        <v>442</v>
      </c>
      <c r="L43" s="83">
        <v>0</v>
      </c>
      <c r="M43" s="83"/>
      <c r="N43" s="84">
        <v>0</v>
      </c>
    </row>
    <row r="44" spans="1:16" hidden="1">
      <c r="A44" s="76">
        <v>2</v>
      </c>
      <c r="B44" s="76">
        <v>4</v>
      </c>
      <c r="C44" s="76">
        <v>1</v>
      </c>
      <c r="D44" s="77" t="s">
        <v>425</v>
      </c>
      <c r="E44" s="77" t="s">
        <v>420</v>
      </c>
      <c r="F44" s="77" t="s">
        <v>420</v>
      </c>
      <c r="G44" s="77" t="s">
        <v>419</v>
      </c>
      <c r="H44" s="77" t="s">
        <v>419</v>
      </c>
      <c r="I44" s="77" t="s">
        <v>421</v>
      </c>
      <c r="J44" s="91" t="s">
        <v>459</v>
      </c>
      <c r="K44" s="110">
        <v>0</v>
      </c>
      <c r="L44" s="83"/>
      <c r="M44" s="83"/>
      <c r="N44" s="84">
        <v>0</v>
      </c>
    </row>
    <row r="45" spans="1:16" hidden="1">
      <c r="A45" s="76">
        <v>2</v>
      </c>
      <c r="B45" s="76">
        <v>4</v>
      </c>
      <c r="C45" s="76">
        <v>1</v>
      </c>
      <c r="D45" s="77" t="s">
        <v>425</v>
      </c>
      <c r="E45" s="77" t="s">
        <v>427</v>
      </c>
      <c r="F45" s="77" t="s">
        <v>420</v>
      </c>
      <c r="G45" s="77" t="s">
        <v>419</v>
      </c>
      <c r="H45" s="77" t="s">
        <v>419</v>
      </c>
      <c r="I45" s="77" t="s">
        <v>421</v>
      </c>
      <c r="J45" s="112" t="s">
        <v>460</v>
      </c>
      <c r="K45" s="83">
        <v>0</v>
      </c>
      <c r="L45" s="83"/>
      <c r="M45" s="83"/>
      <c r="N45" s="84">
        <v>0</v>
      </c>
    </row>
    <row r="46" spans="1:16">
      <c r="A46" s="76"/>
      <c r="B46" s="76"/>
      <c r="C46" s="76"/>
      <c r="D46" s="77"/>
      <c r="E46" s="77"/>
      <c r="F46" s="77"/>
      <c r="G46" s="77"/>
      <c r="H46" s="77"/>
      <c r="I46" s="77"/>
      <c r="J46" s="100"/>
      <c r="K46" s="83"/>
      <c r="L46" s="83"/>
      <c r="M46" s="83"/>
      <c r="N46" s="113"/>
    </row>
    <row r="47" spans="1:16" hidden="1">
      <c r="A47" s="76">
        <v>3</v>
      </c>
      <c r="B47" s="76">
        <v>0</v>
      </c>
      <c r="C47" s="76">
        <v>0</v>
      </c>
      <c r="D47" s="77" t="s">
        <v>419</v>
      </c>
      <c r="E47" s="77" t="s">
        <v>420</v>
      </c>
      <c r="F47" s="77" t="s">
        <v>420</v>
      </c>
      <c r="G47" s="77" t="s">
        <v>419</v>
      </c>
      <c r="H47" s="77" t="s">
        <v>419</v>
      </c>
      <c r="I47" s="77" t="s">
        <v>421</v>
      </c>
      <c r="J47" s="114" t="s">
        <v>461</v>
      </c>
      <c r="K47" s="83"/>
      <c r="L47" s="83"/>
      <c r="M47" s="89">
        <v>0</v>
      </c>
      <c r="N47" s="81">
        <v>0</v>
      </c>
    </row>
    <row r="48" spans="1:16" hidden="1">
      <c r="A48" s="76">
        <v>3</v>
      </c>
      <c r="B48" s="76">
        <v>3</v>
      </c>
      <c r="C48" s="76">
        <v>0</v>
      </c>
      <c r="D48" s="77" t="s">
        <v>419</v>
      </c>
      <c r="E48" s="77" t="s">
        <v>420</v>
      </c>
      <c r="F48" s="77" t="s">
        <v>420</v>
      </c>
      <c r="G48" s="77" t="s">
        <v>419</v>
      </c>
      <c r="H48" s="77" t="s">
        <v>419</v>
      </c>
      <c r="I48" s="77" t="s">
        <v>421</v>
      </c>
      <c r="J48" s="114" t="s">
        <v>462</v>
      </c>
      <c r="K48" s="83"/>
      <c r="L48" s="89">
        <v>0</v>
      </c>
      <c r="N48" s="81">
        <v>0</v>
      </c>
    </row>
    <row r="49" spans="1:17" hidden="1">
      <c r="A49" s="76"/>
      <c r="B49" s="76"/>
      <c r="C49" s="76"/>
      <c r="D49" s="77"/>
      <c r="E49" s="77"/>
      <c r="F49" s="77"/>
      <c r="G49" s="77"/>
      <c r="H49" s="77"/>
      <c r="I49" s="77"/>
      <c r="J49" s="100"/>
      <c r="K49" s="83"/>
      <c r="L49" s="83"/>
      <c r="M49" s="83"/>
      <c r="N49" s="113"/>
    </row>
    <row r="50" spans="1:17" hidden="1">
      <c r="A50" s="76">
        <v>3</v>
      </c>
      <c r="B50" s="76">
        <v>3</v>
      </c>
      <c r="C50" s="76">
        <v>1</v>
      </c>
      <c r="D50" s="77" t="s">
        <v>419</v>
      </c>
      <c r="E50" s="77" t="s">
        <v>420</v>
      </c>
      <c r="F50" s="77" t="s">
        <v>420</v>
      </c>
      <c r="G50" s="77" t="s">
        <v>419</v>
      </c>
      <c r="H50" s="77" t="s">
        <v>419</v>
      </c>
      <c r="I50" s="77" t="s">
        <v>421</v>
      </c>
      <c r="J50" s="100" t="s">
        <v>463</v>
      </c>
      <c r="K50" s="110"/>
      <c r="L50" s="83"/>
      <c r="M50" s="83"/>
      <c r="N50" s="84">
        <v>0</v>
      </c>
      <c r="P50" s="82">
        <f>+P51-M53</f>
        <v>-560146057.34000015</v>
      </c>
    </row>
    <row r="51" spans="1:17" hidden="1">
      <c r="A51" s="76">
        <v>3</v>
      </c>
      <c r="B51" s="76">
        <v>3</v>
      </c>
      <c r="C51" s="76">
        <v>2</v>
      </c>
      <c r="D51" s="77" t="s">
        <v>419</v>
      </c>
      <c r="E51" s="77" t="s">
        <v>420</v>
      </c>
      <c r="F51" s="77" t="s">
        <v>420</v>
      </c>
      <c r="G51" s="77" t="s">
        <v>419</v>
      </c>
      <c r="H51" s="77" t="s">
        <v>419</v>
      </c>
      <c r="I51" s="77" t="s">
        <v>421</v>
      </c>
      <c r="J51" s="100" t="s">
        <v>464</v>
      </c>
      <c r="K51" s="110"/>
      <c r="L51" s="83"/>
      <c r="M51" s="83"/>
      <c r="N51" s="84">
        <v>0</v>
      </c>
      <c r="P51" s="82">
        <f>+L33+167867226-39294850</f>
        <v>2488532376</v>
      </c>
    </row>
    <row r="52" spans="1:17">
      <c r="A52" s="76"/>
      <c r="B52" s="76"/>
      <c r="C52" s="76"/>
      <c r="D52" s="77"/>
      <c r="E52" s="77"/>
      <c r="F52" s="77"/>
      <c r="G52" s="77"/>
      <c r="H52" s="77"/>
      <c r="I52" s="77"/>
      <c r="J52" s="100"/>
      <c r="K52" s="83"/>
      <c r="L52" s="83"/>
      <c r="M52" s="83"/>
      <c r="N52" s="113"/>
    </row>
    <row r="53" spans="1:17" ht="13.5" thickBot="1">
      <c r="A53" s="90"/>
      <c r="B53" s="90"/>
      <c r="C53" s="90"/>
      <c r="D53" s="90"/>
      <c r="E53" s="90"/>
      <c r="F53" s="90"/>
      <c r="G53" s="90"/>
      <c r="H53" s="90"/>
      <c r="I53" s="90"/>
      <c r="J53" s="115" t="s">
        <v>465</v>
      </c>
      <c r="K53" s="89"/>
      <c r="L53" s="89"/>
      <c r="M53" s="116">
        <v>3048678433.3400002</v>
      </c>
      <c r="N53" s="117">
        <v>0.99999999999999989</v>
      </c>
      <c r="P53" s="82"/>
    </row>
    <row r="54" spans="1:17" ht="13.5" thickTop="1">
      <c r="K54" s="83"/>
      <c r="P54" s="82"/>
    </row>
    <row r="55" spans="1:17">
      <c r="M55" s="109"/>
      <c r="P55" s="82"/>
    </row>
    <row r="56" spans="1:17">
      <c r="M56" s="80"/>
      <c r="P56" s="82"/>
    </row>
    <row r="57" spans="1:17">
      <c r="M57" s="118"/>
    </row>
    <row r="58" spans="1:17">
      <c r="M58" s="109"/>
    </row>
    <row r="59" spans="1:17">
      <c r="K59" s="83"/>
      <c r="M59" s="119"/>
    </row>
    <row r="60" spans="1:17">
      <c r="M60" s="120"/>
    </row>
    <row r="61" spans="1:17">
      <c r="P61" s="110"/>
      <c r="Q61" s="82"/>
    </row>
    <row r="62" spans="1:17">
      <c r="P62" s="110"/>
      <c r="Q62" s="82"/>
    </row>
    <row r="63" spans="1:17">
      <c r="Q63" s="82"/>
    </row>
  </sheetData>
  <mergeCells count="5">
    <mergeCell ref="A1:N1"/>
    <mergeCell ref="A2:N2"/>
    <mergeCell ref="A3:N3"/>
    <mergeCell ref="A4:N4"/>
    <mergeCell ref="K6:M6"/>
  </mergeCells>
  <pageMargins left="0.70866141732283472" right="0.70866141732283472" top="0.74803149606299213" bottom="0.74803149606299213" header="0.31496062992125984" footer="0.31496062992125984"/>
  <pageSetup scale="90" orientation="landscape"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F194"/>
  <sheetViews>
    <sheetView workbookViewId="0">
      <selection sqref="A1:F1"/>
    </sheetView>
  </sheetViews>
  <sheetFormatPr baseColWidth="10" defaultRowHeight="12.75"/>
  <cols>
    <col min="1" max="1" width="8.85546875" style="194" customWidth="1"/>
    <col min="2" max="2" width="38.140625" style="195" customWidth="1"/>
    <col min="3" max="3" width="17.7109375" style="196" customWidth="1"/>
    <col min="4" max="4" width="59.85546875" style="197" customWidth="1"/>
    <col min="5" max="5" width="17.85546875" style="198" customWidth="1"/>
    <col min="6" max="6" width="18.85546875" style="199" customWidth="1"/>
    <col min="7" max="16384" width="11.42578125" style="47"/>
  </cols>
  <sheetData>
    <row r="1" spans="1:6" ht="18" customHeight="1">
      <c r="A1" s="231" t="s">
        <v>406</v>
      </c>
      <c r="B1" s="231"/>
      <c r="C1" s="231"/>
      <c r="D1" s="231"/>
      <c r="E1" s="231"/>
      <c r="F1" s="231"/>
    </row>
    <row r="2" spans="1:6" ht="21.75" customHeight="1">
      <c r="A2" s="231" t="s">
        <v>413</v>
      </c>
      <c r="B2" s="231"/>
      <c r="C2" s="231"/>
      <c r="D2" s="231"/>
      <c r="E2" s="231"/>
      <c r="F2" s="231"/>
    </row>
    <row r="3" spans="1:6" ht="23.25" customHeight="1">
      <c r="A3" s="264" t="s">
        <v>466</v>
      </c>
      <c r="B3" s="264"/>
      <c r="C3" s="264"/>
      <c r="D3" s="264"/>
      <c r="E3" s="264"/>
      <c r="F3" s="264"/>
    </row>
    <row r="4" spans="1:6" ht="18" customHeight="1" thickBot="1">
      <c r="A4" s="231" t="s">
        <v>407</v>
      </c>
      <c r="B4" s="231"/>
      <c r="C4" s="231"/>
      <c r="D4" s="231"/>
      <c r="E4" s="231"/>
      <c r="F4" s="231"/>
    </row>
    <row r="5" spans="1:6" ht="13.5" customHeight="1">
      <c r="A5" s="265" t="s">
        <v>0</v>
      </c>
      <c r="B5" s="267" t="s">
        <v>1</v>
      </c>
      <c r="C5" s="268" t="s">
        <v>467</v>
      </c>
      <c r="D5" s="269"/>
      <c r="E5" s="274" t="s">
        <v>468</v>
      </c>
      <c r="F5" s="276" t="s">
        <v>469</v>
      </c>
    </row>
    <row r="6" spans="1:6">
      <c r="A6" s="266"/>
      <c r="B6" s="266"/>
      <c r="C6" s="270"/>
      <c r="D6" s="271"/>
      <c r="E6" s="275"/>
      <c r="F6" s="277"/>
    </row>
    <row r="7" spans="1:6" ht="13.5" thickBot="1">
      <c r="A7" s="266"/>
      <c r="B7" s="266"/>
      <c r="C7" s="272"/>
      <c r="D7" s="273"/>
      <c r="E7" s="275"/>
      <c r="F7" s="277"/>
    </row>
    <row r="8" spans="1:6" ht="13.5" thickBot="1">
      <c r="A8" s="266"/>
      <c r="B8" s="266"/>
      <c r="C8" s="121" t="s">
        <v>470</v>
      </c>
      <c r="D8" s="122" t="s">
        <v>471</v>
      </c>
      <c r="E8" s="275"/>
      <c r="F8" s="277"/>
    </row>
    <row r="9" spans="1:6">
      <c r="A9" s="123"/>
      <c r="B9" s="124" t="s">
        <v>8</v>
      </c>
      <c r="C9" s="125"/>
      <c r="D9" s="126"/>
      <c r="E9" s="127">
        <f>SUM(E15:E194)</f>
        <v>2305360000</v>
      </c>
      <c r="F9" s="128">
        <f>+F12+F38+F102+F187</f>
        <v>2305360000</v>
      </c>
    </row>
    <row r="10" spans="1:6" ht="13.5" thickBot="1">
      <c r="A10" s="129"/>
      <c r="B10" s="130"/>
      <c r="C10" s="131"/>
      <c r="D10" s="132"/>
      <c r="E10" s="133"/>
      <c r="F10" s="134"/>
    </row>
    <row r="11" spans="1:6" ht="13.5" hidden="1" thickBot="1">
      <c r="A11" s="135"/>
      <c r="B11" s="136"/>
      <c r="C11" s="137"/>
      <c r="D11" s="138"/>
      <c r="E11" s="139"/>
      <c r="F11" s="140"/>
    </row>
    <row r="12" spans="1:6" ht="13.5" thickBot="1">
      <c r="A12" s="141">
        <v>0</v>
      </c>
      <c r="B12" s="142" t="s">
        <v>9</v>
      </c>
      <c r="C12" s="143"/>
      <c r="D12" s="144"/>
      <c r="E12" s="145"/>
      <c r="F12" s="146">
        <f>+F14+F18+F21+F28+F32</f>
        <v>2028908139.3600001</v>
      </c>
    </row>
    <row r="13" spans="1:6">
      <c r="A13" s="147"/>
      <c r="B13" s="148"/>
      <c r="C13" s="149"/>
      <c r="D13" s="150"/>
      <c r="E13" s="151"/>
      <c r="F13" s="152"/>
    </row>
    <row r="14" spans="1:6">
      <c r="A14" s="153" t="s">
        <v>10</v>
      </c>
      <c r="B14" s="154" t="s">
        <v>11</v>
      </c>
      <c r="C14" s="155"/>
      <c r="D14" s="156"/>
      <c r="E14" s="157"/>
      <c r="F14" s="158">
        <f>SUM(F15:F16)</f>
        <v>823804448</v>
      </c>
    </row>
    <row r="15" spans="1:6" ht="38.25">
      <c r="A15" s="135" t="s">
        <v>12</v>
      </c>
      <c r="B15" s="136" t="s">
        <v>13</v>
      </c>
      <c r="C15" s="131" t="s">
        <v>472</v>
      </c>
      <c r="D15" s="159" t="s">
        <v>473</v>
      </c>
      <c r="E15" s="133">
        <v>808804448</v>
      </c>
      <c r="F15" s="160">
        <f>+E15</f>
        <v>808804448</v>
      </c>
    </row>
    <row r="16" spans="1:6">
      <c r="A16" s="135" t="s">
        <v>20</v>
      </c>
      <c r="B16" s="136" t="s">
        <v>21</v>
      </c>
      <c r="C16" s="131" t="s">
        <v>472</v>
      </c>
      <c r="D16" s="161" t="s">
        <v>474</v>
      </c>
      <c r="E16" s="133">
        <v>15000000</v>
      </c>
      <c r="F16" s="160">
        <v>15000000</v>
      </c>
    </row>
    <row r="17" spans="1:6" ht="13.5" thickBot="1">
      <c r="A17" s="135"/>
      <c r="B17" s="136"/>
      <c r="C17" s="137"/>
      <c r="D17" s="138"/>
      <c r="E17" s="139"/>
      <c r="F17" s="140"/>
    </row>
    <row r="18" spans="1:6" ht="13.5" thickBot="1">
      <c r="A18" s="141" t="s">
        <v>22</v>
      </c>
      <c r="B18" s="142" t="s">
        <v>23</v>
      </c>
      <c r="C18" s="143"/>
      <c r="D18" s="144"/>
      <c r="E18" s="145"/>
      <c r="F18" s="146">
        <f>+F19</f>
        <v>15000000</v>
      </c>
    </row>
    <row r="19" spans="1:6" ht="35.25" customHeight="1">
      <c r="A19" s="162" t="s">
        <v>24</v>
      </c>
      <c r="B19" s="148" t="s">
        <v>25</v>
      </c>
      <c r="C19" s="149" t="s">
        <v>472</v>
      </c>
      <c r="D19" s="159" t="s">
        <v>475</v>
      </c>
      <c r="E19" s="151">
        <v>15000000</v>
      </c>
      <c r="F19" s="163">
        <f>+E19</f>
        <v>15000000</v>
      </c>
    </row>
    <row r="20" spans="1:6">
      <c r="A20" s="164"/>
      <c r="B20" s="130"/>
      <c r="C20" s="131"/>
      <c r="D20" s="165"/>
      <c r="E20" s="133"/>
      <c r="F20" s="166"/>
    </row>
    <row r="21" spans="1:6">
      <c r="A21" s="153" t="s">
        <v>34</v>
      </c>
      <c r="B21" s="154" t="s">
        <v>35</v>
      </c>
      <c r="C21" s="155"/>
      <c r="D21" s="156"/>
      <c r="E21" s="157"/>
      <c r="F21" s="158">
        <f>SUM(F22:F26)</f>
        <v>866630970</v>
      </c>
    </row>
    <row r="22" spans="1:6" ht="38.25">
      <c r="A22" s="164" t="s">
        <v>36</v>
      </c>
      <c r="B22" s="130" t="s">
        <v>37</v>
      </c>
      <c r="C22" s="149" t="s">
        <v>472</v>
      </c>
      <c r="D22" s="165" t="s">
        <v>476</v>
      </c>
      <c r="E22" s="133">
        <v>237073011</v>
      </c>
      <c r="F22" s="167">
        <f>+E22</f>
        <v>237073011</v>
      </c>
    </row>
    <row r="23" spans="1:6" ht="25.5">
      <c r="A23" s="164" t="s">
        <v>38</v>
      </c>
      <c r="B23" s="130" t="s">
        <v>39</v>
      </c>
      <c r="C23" s="149" t="s">
        <v>472</v>
      </c>
      <c r="D23" s="165" t="s">
        <v>477</v>
      </c>
      <c r="E23" s="133">
        <v>294377832</v>
      </c>
      <c r="F23" s="167">
        <f>+E23</f>
        <v>294377832</v>
      </c>
    </row>
    <row r="24" spans="1:6" ht="25.5">
      <c r="A24" s="164" t="s">
        <v>40</v>
      </c>
      <c r="B24" s="130" t="s">
        <v>41</v>
      </c>
      <c r="C24" s="149" t="s">
        <v>472</v>
      </c>
      <c r="D24" s="165" t="s">
        <v>478</v>
      </c>
      <c r="E24" s="133">
        <v>131187393</v>
      </c>
      <c r="F24" s="167">
        <f>+E24</f>
        <v>131187393</v>
      </c>
    </row>
    <row r="25" spans="1:6" ht="25.5">
      <c r="A25" s="164" t="s">
        <v>42</v>
      </c>
      <c r="B25" s="130" t="s">
        <v>43</v>
      </c>
      <c r="C25" s="149" t="s">
        <v>472</v>
      </c>
      <c r="D25" s="165" t="s">
        <v>479</v>
      </c>
      <c r="E25" s="133">
        <v>114734299</v>
      </c>
      <c r="F25" s="167">
        <f>+E25</f>
        <v>114734299</v>
      </c>
    </row>
    <row r="26" spans="1:6" ht="38.25">
      <c r="A26" s="164" t="s">
        <v>44</v>
      </c>
      <c r="B26" s="130" t="s">
        <v>45</v>
      </c>
      <c r="C26" s="149" t="s">
        <v>472</v>
      </c>
      <c r="D26" s="165" t="s">
        <v>480</v>
      </c>
      <c r="E26" s="133">
        <v>89258435</v>
      </c>
      <c r="F26" s="167">
        <f>+E26</f>
        <v>89258435</v>
      </c>
    </row>
    <row r="27" spans="1:6">
      <c r="A27" s="164"/>
      <c r="B27" s="130"/>
      <c r="C27" s="131"/>
      <c r="D27" s="165"/>
      <c r="E27" s="133"/>
      <c r="F27" s="166"/>
    </row>
    <row r="28" spans="1:6" ht="25.5">
      <c r="A28" s="153" t="s">
        <v>46</v>
      </c>
      <c r="B28" s="154" t="s">
        <v>47</v>
      </c>
      <c r="C28" s="155"/>
      <c r="D28" s="156"/>
      <c r="E28" s="157"/>
      <c r="F28" s="158">
        <f>SUM(F29:F30)</f>
        <v>153489182.44</v>
      </c>
    </row>
    <row r="29" spans="1:6" ht="35.25" customHeight="1">
      <c r="A29" s="164" t="s">
        <v>48</v>
      </c>
      <c r="B29" s="130" t="s">
        <v>49</v>
      </c>
      <c r="C29" s="149" t="s">
        <v>472</v>
      </c>
      <c r="D29" s="159" t="s">
        <v>481</v>
      </c>
      <c r="E29" s="133">
        <v>145617942.31</v>
      </c>
      <c r="F29" s="167">
        <f>+E29</f>
        <v>145617942.31</v>
      </c>
    </row>
    <row r="30" spans="1:6" ht="33" customHeight="1">
      <c r="A30" s="164" t="s">
        <v>56</v>
      </c>
      <c r="B30" s="130" t="s">
        <v>57</v>
      </c>
      <c r="C30" s="149" t="s">
        <v>472</v>
      </c>
      <c r="D30" s="161" t="s">
        <v>482</v>
      </c>
      <c r="E30" s="133">
        <v>7871240.1299999999</v>
      </c>
      <c r="F30" s="167">
        <f>+E30</f>
        <v>7871240.1299999999</v>
      </c>
    </row>
    <row r="31" spans="1:6">
      <c r="A31" s="164"/>
      <c r="B31" s="130"/>
      <c r="C31" s="131"/>
      <c r="D31" s="165"/>
      <c r="E31" s="133"/>
      <c r="F31" s="166"/>
    </row>
    <row r="32" spans="1:6" ht="38.25">
      <c r="A32" s="153" t="s">
        <v>58</v>
      </c>
      <c r="B32" s="154" t="s">
        <v>59</v>
      </c>
      <c r="C32" s="155"/>
      <c r="D32" s="156"/>
      <c r="E32" s="157"/>
      <c r="F32" s="158">
        <f>SUM(F33:F36)</f>
        <v>169983538.92000002</v>
      </c>
    </row>
    <row r="33" spans="1:6" ht="38.25">
      <c r="A33" s="164" t="s">
        <v>60</v>
      </c>
      <c r="B33" s="130" t="s">
        <v>61</v>
      </c>
      <c r="C33" s="149" t="s">
        <v>472</v>
      </c>
      <c r="D33" s="165" t="s">
        <v>483</v>
      </c>
      <c r="E33" s="133">
        <v>79971799.670000017</v>
      </c>
      <c r="F33" s="167">
        <f>+E33</f>
        <v>79971799.670000017</v>
      </c>
    </row>
    <row r="34" spans="1:6" ht="38.25">
      <c r="A34" s="164" t="s">
        <v>62</v>
      </c>
      <c r="B34" s="130" t="s">
        <v>63</v>
      </c>
      <c r="C34" s="149" t="s">
        <v>472</v>
      </c>
      <c r="D34" s="165" t="s">
        <v>484</v>
      </c>
      <c r="E34" s="133">
        <v>23613720.370000001</v>
      </c>
      <c r="F34" s="167">
        <f>+E34</f>
        <v>23613720.370000001</v>
      </c>
    </row>
    <row r="35" spans="1:6" ht="38.25">
      <c r="A35" s="164" t="s">
        <v>64</v>
      </c>
      <c r="B35" s="130" t="s">
        <v>65</v>
      </c>
      <c r="C35" s="149" t="s">
        <v>472</v>
      </c>
      <c r="D35" s="165" t="s">
        <v>485</v>
      </c>
      <c r="E35" s="133">
        <v>47227440.749999985</v>
      </c>
      <c r="F35" s="167">
        <f>+E35</f>
        <v>47227440.749999985</v>
      </c>
    </row>
    <row r="36" spans="1:6" ht="38.25">
      <c r="A36" s="164" t="s">
        <v>68</v>
      </c>
      <c r="B36" s="130" t="s">
        <v>69</v>
      </c>
      <c r="C36" s="149" t="s">
        <v>472</v>
      </c>
      <c r="D36" s="165" t="s">
        <v>486</v>
      </c>
      <c r="E36" s="133">
        <v>19170578.129999999</v>
      </c>
      <c r="F36" s="167">
        <f>+E36</f>
        <v>19170578.129999999</v>
      </c>
    </row>
    <row r="37" spans="1:6" ht="13.5" thickBot="1">
      <c r="A37" s="164"/>
      <c r="B37" s="130"/>
      <c r="C37" s="131"/>
      <c r="D37" s="165"/>
      <c r="E37" s="133"/>
      <c r="F37" s="166"/>
    </row>
    <row r="38" spans="1:6" ht="13.5" thickBot="1">
      <c r="A38" s="141">
        <v>1</v>
      </c>
      <c r="B38" s="142" t="s">
        <v>76</v>
      </c>
      <c r="C38" s="143"/>
      <c r="D38" s="144"/>
      <c r="E38" s="145"/>
      <c r="F38" s="146">
        <f>+F40+F43+F55+F68+F77+F90+F93</f>
        <v>172265055.63999999</v>
      </c>
    </row>
    <row r="39" spans="1:6" ht="13.5" thickBot="1">
      <c r="A39" s="168"/>
      <c r="B39" s="169"/>
      <c r="C39" s="170"/>
      <c r="D39" s="171"/>
      <c r="E39" s="172"/>
      <c r="F39" s="173"/>
    </row>
    <row r="40" spans="1:6" ht="13.5" thickBot="1">
      <c r="A40" s="141" t="s">
        <v>77</v>
      </c>
      <c r="B40" s="142" t="s">
        <v>78</v>
      </c>
      <c r="C40" s="143"/>
      <c r="D40" s="144"/>
      <c r="E40" s="145"/>
      <c r="F40" s="174">
        <f>+F41</f>
        <v>50000</v>
      </c>
    </row>
    <row r="41" spans="1:6" ht="38.25">
      <c r="A41" s="175" t="s">
        <v>87</v>
      </c>
      <c r="B41" s="130" t="s">
        <v>88</v>
      </c>
      <c r="C41" s="131" t="s">
        <v>487</v>
      </c>
      <c r="D41" s="165" t="s">
        <v>488</v>
      </c>
      <c r="E41" s="176">
        <v>50000</v>
      </c>
      <c r="F41" s="167">
        <v>50000</v>
      </c>
    </row>
    <row r="42" spans="1:6">
      <c r="A42" s="164"/>
      <c r="B42" s="130"/>
      <c r="C42" s="131"/>
      <c r="D42" s="165"/>
      <c r="E42" s="133"/>
      <c r="F42" s="166"/>
    </row>
    <row r="43" spans="1:6">
      <c r="A43" s="153" t="s">
        <v>89</v>
      </c>
      <c r="B43" s="154" t="s">
        <v>90</v>
      </c>
      <c r="C43" s="155"/>
      <c r="D43" s="156"/>
      <c r="E43" s="177"/>
      <c r="F43" s="158">
        <f>SUM(F44:F53)</f>
        <v>77260000</v>
      </c>
    </row>
    <row r="44" spans="1:6" ht="38.25">
      <c r="A44" s="175" t="s">
        <v>91</v>
      </c>
      <c r="B44" s="130" t="s">
        <v>92</v>
      </c>
      <c r="C44" s="131" t="s">
        <v>487</v>
      </c>
      <c r="D44" s="165" t="s">
        <v>489</v>
      </c>
      <c r="E44" s="133">
        <v>18000000</v>
      </c>
      <c r="F44" s="167">
        <f>+E44</f>
        <v>18000000</v>
      </c>
    </row>
    <row r="45" spans="1:6" ht="38.25">
      <c r="A45" s="175" t="s">
        <v>93</v>
      </c>
      <c r="B45" s="130" t="s">
        <v>94</v>
      </c>
      <c r="C45" s="131" t="s">
        <v>487</v>
      </c>
      <c r="D45" s="165" t="s">
        <v>490</v>
      </c>
      <c r="E45" s="133">
        <v>44700000</v>
      </c>
      <c r="F45" s="167">
        <f>+E45</f>
        <v>44700000</v>
      </c>
    </row>
    <row r="46" spans="1:6" ht="76.5">
      <c r="A46" s="262" t="s">
        <v>95</v>
      </c>
      <c r="B46" s="255" t="s">
        <v>96</v>
      </c>
      <c r="C46" s="131" t="s">
        <v>491</v>
      </c>
      <c r="D46" s="165" t="s">
        <v>492</v>
      </c>
      <c r="E46" s="176">
        <v>1900000</v>
      </c>
      <c r="F46" s="256">
        <v>2140000</v>
      </c>
    </row>
    <row r="47" spans="1:6" ht="25.5">
      <c r="A47" s="262"/>
      <c r="B47" s="255"/>
      <c r="C47" s="131" t="s">
        <v>493</v>
      </c>
      <c r="D47" s="165" t="s">
        <v>494</v>
      </c>
      <c r="E47" s="176">
        <v>40000</v>
      </c>
      <c r="F47" s="256"/>
    </row>
    <row r="48" spans="1:6" ht="25.5">
      <c r="A48" s="262"/>
      <c r="B48" s="255"/>
      <c r="C48" s="131" t="s">
        <v>495</v>
      </c>
      <c r="D48" s="165" t="s">
        <v>496</v>
      </c>
      <c r="E48" s="176">
        <v>100000</v>
      </c>
      <c r="F48" s="256"/>
    </row>
    <row r="49" spans="1:6" ht="38.25">
      <c r="A49" s="262"/>
      <c r="B49" s="255"/>
      <c r="C49" s="131" t="s">
        <v>487</v>
      </c>
      <c r="D49" s="165" t="s">
        <v>497</v>
      </c>
      <c r="E49" s="133">
        <v>100000</v>
      </c>
      <c r="F49" s="256"/>
    </row>
    <row r="50" spans="1:6" ht="38.25">
      <c r="A50" s="262" t="s">
        <v>97</v>
      </c>
      <c r="B50" s="255" t="s">
        <v>98</v>
      </c>
      <c r="C50" s="131" t="s">
        <v>487</v>
      </c>
      <c r="D50" s="165" t="s">
        <v>498</v>
      </c>
      <c r="E50" s="133">
        <v>1500000</v>
      </c>
      <c r="F50" s="256">
        <v>10500000</v>
      </c>
    </row>
    <row r="51" spans="1:6" ht="38.25">
      <c r="A51" s="262"/>
      <c r="B51" s="255"/>
      <c r="C51" s="131" t="s">
        <v>499</v>
      </c>
      <c r="D51" s="165" t="s">
        <v>500</v>
      </c>
      <c r="E51" s="133">
        <v>9000000</v>
      </c>
      <c r="F51" s="256"/>
    </row>
    <row r="52" spans="1:6" ht="51">
      <c r="A52" s="262" t="s">
        <v>99</v>
      </c>
      <c r="B52" s="255" t="s">
        <v>100</v>
      </c>
      <c r="C52" s="131" t="s">
        <v>501</v>
      </c>
      <c r="D52" s="165" t="s">
        <v>502</v>
      </c>
      <c r="E52" s="176">
        <v>500000</v>
      </c>
      <c r="F52" s="256">
        <v>1920000</v>
      </c>
    </row>
    <row r="53" spans="1:6" ht="38.25">
      <c r="A53" s="262"/>
      <c r="B53" s="255"/>
      <c r="C53" s="131" t="s">
        <v>487</v>
      </c>
      <c r="D53" s="165" t="s">
        <v>503</v>
      </c>
      <c r="E53" s="133">
        <v>1420000</v>
      </c>
      <c r="F53" s="256"/>
    </row>
    <row r="54" spans="1:6" ht="13.5" thickBot="1">
      <c r="A54" s="135"/>
      <c r="B54" s="136"/>
      <c r="C54" s="137"/>
      <c r="D54" s="138"/>
      <c r="E54" s="139"/>
      <c r="F54" s="140"/>
    </row>
    <row r="55" spans="1:6" ht="26.25" thickBot="1">
      <c r="A55" s="141" t="s">
        <v>101</v>
      </c>
      <c r="B55" s="142" t="s">
        <v>102</v>
      </c>
      <c r="C55" s="143"/>
      <c r="D55" s="144"/>
      <c r="E55" s="178"/>
      <c r="F55" s="146">
        <v>20874000</v>
      </c>
    </row>
    <row r="56" spans="1:6" ht="51">
      <c r="A56" s="263" t="s">
        <v>103</v>
      </c>
      <c r="B56" s="258" t="s">
        <v>104</v>
      </c>
      <c r="C56" s="149" t="s">
        <v>491</v>
      </c>
      <c r="D56" s="150" t="s">
        <v>504</v>
      </c>
      <c r="E56" s="133">
        <v>500000</v>
      </c>
      <c r="F56" s="260">
        <v>2900000</v>
      </c>
    </row>
    <row r="57" spans="1:6" ht="89.25">
      <c r="A57" s="262"/>
      <c r="B57" s="255"/>
      <c r="C57" s="131" t="s">
        <v>501</v>
      </c>
      <c r="D57" s="165" t="s">
        <v>505</v>
      </c>
      <c r="E57" s="176">
        <v>2000000</v>
      </c>
      <c r="F57" s="256"/>
    </row>
    <row r="58" spans="1:6" ht="60.75" customHeight="1">
      <c r="A58" s="262"/>
      <c r="B58" s="255"/>
      <c r="C58" s="131" t="s">
        <v>487</v>
      </c>
      <c r="D58" s="165" t="s">
        <v>506</v>
      </c>
      <c r="E58" s="133">
        <v>400000</v>
      </c>
      <c r="F58" s="256"/>
    </row>
    <row r="59" spans="1:6" ht="69.75" customHeight="1">
      <c r="A59" s="179" t="s">
        <v>105</v>
      </c>
      <c r="B59" s="130" t="s">
        <v>106</v>
      </c>
      <c r="C59" s="131" t="s">
        <v>491</v>
      </c>
      <c r="D59" s="165" t="s">
        <v>507</v>
      </c>
      <c r="E59" s="133">
        <v>900000</v>
      </c>
      <c r="F59" s="167">
        <v>900000</v>
      </c>
    </row>
    <row r="60" spans="1:6" ht="45.75" customHeight="1">
      <c r="A60" s="262" t="s">
        <v>107</v>
      </c>
      <c r="B60" s="255" t="s">
        <v>108</v>
      </c>
      <c r="C60" s="131" t="s">
        <v>491</v>
      </c>
      <c r="D60" s="165" t="s">
        <v>508</v>
      </c>
      <c r="E60" s="133">
        <v>1900000</v>
      </c>
      <c r="F60" s="256">
        <v>2254000</v>
      </c>
    </row>
    <row r="61" spans="1:6" ht="127.5">
      <c r="A61" s="262"/>
      <c r="B61" s="255"/>
      <c r="C61" s="131" t="s">
        <v>493</v>
      </c>
      <c r="D61" s="165" t="s">
        <v>509</v>
      </c>
      <c r="E61" s="176">
        <v>175000</v>
      </c>
      <c r="F61" s="256"/>
    </row>
    <row r="62" spans="1:6" ht="29.25" customHeight="1">
      <c r="A62" s="262"/>
      <c r="B62" s="255"/>
      <c r="C62" s="131" t="s">
        <v>510</v>
      </c>
      <c r="D62" s="165" t="s">
        <v>511</v>
      </c>
      <c r="E62" s="176">
        <v>179000</v>
      </c>
      <c r="F62" s="256"/>
    </row>
    <row r="63" spans="1:6" ht="38.25">
      <c r="A63" s="175" t="s">
        <v>111</v>
      </c>
      <c r="B63" s="130" t="s">
        <v>112</v>
      </c>
      <c r="C63" s="131" t="s">
        <v>510</v>
      </c>
      <c r="D63" s="165" t="s">
        <v>512</v>
      </c>
      <c r="E63" s="176">
        <v>180000</v>
      </c>
      <c r="F63" s="167">
        <v>180000</v>
      </c>
    </row>
    <row r="64" spans="1:6" ht="105.75" customHeight="1">
      <c r="A64" s="262" t="s">
        <v>115</v>
      </c>
      <c r="B64" s="255" t="s">
        <v>116</v>
      </c>
      <c r="C64" s="131" t="s">
        <v>493</v>
      </c>
      <c r="D64" s="165" t="s">
        <v>513</v>
      </c>
      <c r="E64" s="133">
        <v>5540000</v>
      </c>
      <c r="F64" s="256">
        <v>14640000</v>
      </c>
    </row>
    <row r="65" spans="1:6" ht="98.25" customHeight="1">
      <c r="A65" s="262"/>
      <c r="B65" s="255"/>
      <c r="C65" s="131" t="s">
        <v>501</v>
      </c>
      <c r="D65" s="165" t="s">
        <v>514</v>
      </c>
      <c r="E65" s="176">
        <v>100000</v>
      </c>
      <c r="F65" s="256"/>
    </row>
    <row r="66" spans="1:6" ht="38.25">
      <c r="A66" s="262"/>
      <c r="B66" s="255"/>
      <c r="C66" s="131" t="s">
        <v>499</v>
      </c>
      <c r="D66" s="165" t="s">
        <v>515</v>
      </c>
      <c r="E66" s="133">
        <v>9000000</v>
      </c>
      <c r="F66" s="256"/>
    </row>
    <row r="67" spans="1:6" ht="13.5" thickBot="1">
      <c r="A67" s="135"/>
      <c r="B67" s="136"/>
      <c r="C67" s="137"/>
      <c r="D67" s="138"/>
      <c r="E67" s="139"/>
      <c r="F67" s="140"/>
    </row>
    <row r="68" spans="1:6" ht="13.5" thickBot="1">
      <c r="A68" s="141" t="s">
        <v>117</v>
      </c>
      <c r="B68" s="142" t="s">
        <v>118</v>
      </c>
      <c r="C68" s="143"/>
      <c r="D68" s="144"/>
      <c r="E68" s="145"/>
      <c r="F68" s="146">
        <f>SUM(F69:F75)</f>
        <v>63181055.640000001</v>
      </c>
    </row>
    <row r="69" spans="1:6" ht="51">
      <c r="A69" s="175" t="s">
        <v>125</v>
      </c>
      <c r="B69" s="130" t="s">
        <v>126</v>
      </c>
      <c r="C69" s="131" t="s">
        <v>487</v>
      </c>
      <c r="D69" s="165" t="s">
        <v>516</v>
      </c>
      <c r="E69" s="133">
        <v>5000000</v>
      </c>
      <c r="F69" s="167">
        <f>+E69</f>
        <v>5000000</v>
      </c>
    </row>
    <row r="70" spans="1:6" ht="51">
      <c r="A70" s="262" t="s">
        <v>129</v>
      </c>
      <c r="B70" s="255" t="s">
        <v>130</v>
      </c>
      <c r="C70" s="131" t="s">
        <v>501</v>
      </c>
      <c r="D70" s="165" t="s">
        <v>517</v>
      </c>
      <c r="E70" s="176">
        <v>100000</v>
      </c>
      <c r="F70" s="256">
        <f>+E70+E71</f>
        <v>48581055.640000001</v>
      </c>
    </row>
    <row r="71" spans="1:6" ht="63.75">
      <c r="A71" s="262"/>
      <c r="B71" s="255"/>
      <c r="C71" s="131" t="s">
        <v>487</v>
      </c>
      <c r="D71" s="165" t="s">
        <v>518</v>
      </c>
      <c r="E71" s="133">
        <v>48481055.640000001</v>
      </c>
      <c r="F71" s="256"/>
    </row>
    <row r="72" spans="1:6" ht="126" customHeight="1">
      <c r="A72" s="262" t="s">
        <v>131</v>
      </c>
      <c r="B72" s="255" t="s">
        <v>132</v>
      </c>
      <c r="C72" s="131" t="s">
        <v>491</v>
      </c>
      <c r="D72" s="165" t="s">
        <v>519</v>
      </c>
      <c r="E72" s="133">
        <v>3150000</v>
      </c>
      <c r="F72" s="256">
        <v>9600000</v>
      </c>
    </row>
    <row r="73" spans="1:6" ht="34.5" customHeight="1">
      <c r="A73" s="262"/>
      <c r="B73" s="255"/>
      <c r="C73" s="131" t="s">
        <v>495</v>
      </c>
      <c r="D73" s="165" t="s">
        <v>520</v>
      </c>
      <c r="E73" s="176">
        <v>5700000</v>
      </c>
      <c r="F73" s="256"/>
    </row>
    <row r="74" spans="1:6" ht="63.75">
      <c r="A74" s="262"/>
      <c r="B74" s="255"/>
      <c r="C74" s="131" t="s">
        <v>487</v>
      </c>
      <c r="D74" s="165" t="s">
        <v>521</v>
      </c>
      <c r="E74" s="133">
        <v>150000</v>
      </c>
      <c r="F74" s="256"/>
    </row>
    <row r="75" spans="1:6" ht="76.5">
      <c r="A75" s="262"/>
      <c r="B75" s="255"/>
      <c r="C75" s="131" t="s">
        <v>510</v>
      </c>
      <c r="D75" s="165" t="s">
        <v>522</v>
      </c>
      <c r="E75" s="176">
        <v>600000</v>
      </c>
      <c r="F75" s="256"/>
    </row>
    <row r="76" spans="1:6">
      <c r="A76" s="164"/>
      <c r="B76" s="130"/>
      <c r="C76" s="131"/>
      <c r="D76" s="165"/>
      <c r="E76" s="133"/>
      <c r="F76" s="166"/>
    </row>
    <row r="77" spans="1:6">
      <c r="A77" s="153" t="s">
        <v>133</v>
      </c>
      <c r="B77" s="154" t="s">
        <v>134</v>
      </c>
      <c r="C77" s="155"/>
      <c r="D77" s="156"/>
      <c r="E77" s="157"/>
      <c r="F77" s="158">
        <v>1440000</v>
      </c>
    </row>
    <row r="78" spans="1:6" ht="51">
      <c r="A78" s="262" t="s">
        <v>135</v>
      </c>
      <c r="B78" s="255" t="s">
        <v>136</v>
      </c>
      <c r="C78" s="131" t="s">
        <v>491</v>
      </c>
      <c r="D78" s="165" t="s">
        <v>523</v>
      </c>
      <c r="E78" s="133">
        <v>100000</v>
      </c>
      <c r="F78" s="256">
        <v>465000</v>
      </c>
    </row>
    <row r="79" spans="1:6" ht="31.5" customHeight="1">
      <c r="A79" s="262"/>
      <c r="B79" s="255"/>
      <c r="C79" s="131" t="s">
        <v>493</v>
      </c>
      <c r="D79" s="165" t="s">
        <v>524</v>
      </c>
      <c r="E79" s="176">
        <v>50000</v>
      </c>
      <c r="F79" s="256"/>
    </row>
    <row r="80" spans="1:6" ht="171" customHeight="1">
      <c r="A80" s="262"/>
      <c r="B80" s="255"/>
      <c r="C80" s="131" t="s">
        <v>501</v>
      </c>
      <c r="D80" s="165" t="s">
        <v>525</v>
      </c>
      <c r="E80" s="176">
        <v>200000</v>
      </c>
      <c r="F80" s="256"/>
    </row>
    <row r="81" spans="1:6" ht="47.25" customHeight="1">
      <c r="A81" s="262"/>
      <c r="B81" s="255"/>
      <c r="C81" s="131" t="s">
        <v>487</v>
      </c>
      <c r="D81" s="165" t="s">
        <v>526</v>
      </c>
      <c r="E81" s="133">
        <v>45000</v>
      </c>
      <c r="F81" s="256"/>
    </row>
    <row r="82" spans="1:6" ht="60" customHeight="1">
      <c r="A82" s="262"/>
      <c r="B82" s="255"/>
      <c r="C82" s="131" t="s">
        <v>510</v>
      </c>
      <c r="D82" s="165" t="s">
        <v>527</v>
      </c>
      <c r="E82" s="176">
        <v>60000</v>
      </c>
      <c r="F82" s="256"/>
    </row>
    <row r="83" spans="1:6" ht="47.25" customHeight="1">
      <c r="A83" s="262"/>
      <c r="B83" s="255"/>
      <c r="C83" s="131" t="s">
        <v>528</v>
      </c>
      <c r="D83" s="165" t="s">
        <v>529</v>
      </c>
      <c r="E83" s="176">
        <v>10000</v>
      </c>
      <c r="F83" s="256"/>
    </row>
    <row r="84" spans="1:6" ht="39" customHeight="1">
      <c r="A84" s="262" t="s">
        <v>137</v>
      </c>
      <c r="B84" s="255" t="s">
        <v>138</v>
      </c>
      <c r="C84" s="131" t="s">
        <v>491</v>
      </c>
      <c r="D84" s="165" t="s">
        <v>530</v>
      </c>
      <c r="E84" s="133">
        <v>450000</v>
      </c>
      <c r="F84" s="256">
        <v>975000</v>
      </c>
    </row>
    <row r="85" spans="1:6" ht="178.5">
      <c r="A85" s="262"/>
      <c r="B85" s="255"/>
      <c r="C85" s="131" t="s">
        <v>501</v>
      </c>
      <c r="D85" s="165" t="s">
        <v>531</v>
      </c>
      <c r="E85" s="176">
        <v>300000</v>
      </c>
      <c r="F85" s="256"/>
    </row>
    <row r="86" spans="1:6" ht="38.25">
      <c r="A86" s="262"/>
      <c r="B86" s="255"/>
      <c r="C86" s="131" t="s">
        <v>487</v>
      </c>
      <c r="D86" s="165" t="s">
        <v>532</v>
      </c>
      <c r="E86" s="133">
        <v>75000</v>
      </c>
      <c r="F86" s="256"/>
    </row>
    <row r="87" spans="1:6" ht="51">
      <c r="A87" s="262"/>
      <c r="B87" s="255"/>
      <c r="C87" s="131" t="s">
        <v>510</v>
      </c>
      <c r="D87" s="165" t="s">
        <v>533</v>
      </c>
      <c r="E87" s="176">
        <v>100000</v>
      </c>
      <c r="F87" s="256"/>
    </row>
    <row r="88" spans="1:6" ht="38.25">
      <c r="A88" s="262"/>
      <c r="B88" s="255"/>
      <c r="C88" s="131" t="s">
        <v>528</v>
      </c>
      <c r="D88" s="165" t="s">
        <v>534</v>
      </c>
      <c r="E88" s="176">
        <v>50000</v>
      </c>
      <c r="F88" s="256"/>
    </row>
    <row r="89" spans="1:6" ht="13.5" thickBot="1">
      <c r="A89" s="135"/>
      <c r="B89" s="136"/>
      <c r="C89" s="137"/>
      <c r="D89" s="138"/>
      <c r="E89" s="139"/>
      <c r="F89" s="140"/>
    </row>
    <row r="90" spans="1:6" ht="26.25" thickBot="1">
      <c r="A90" s="141" t="s">
        <v>143</v>
      </c>
      <c r="B90" s="142" t="s">
        <v>144</v>
      </c>
      <c r="C90" s="143"/>
      <c r="D90" s="144"/>
      <c r="E90" s="145"/>
      <c r="F90" s="146">
        <v>5000000</v>
      </c>
    </row>
    <row r="91" spans="1:6" ht="38.25">
      <c r="A91" s="179" t="s">
        <v>145</v>
      </c>
      <c r="B91" s="148" t="s">
        <v>146</v>
      </c>
      <c r="C91" s="131" t="s">
        <v>487</v>
      </c>
      <c r="D91" s="165" t="s">
        <v>535</v>
      </c>
      <c r="E91" s="133">
        <v>5000000</v>
      </c>
      <c r="F91" s="163">
        <v>5000000</v>
      </c>
    </row>
    <row r="92" spans="1:6" ht="13.5" thickBot="1">
      <c r="A92" s="135"/>
      <c r="B92" s="136"/>
      <c r="C92" s="137"/>
      <c r="D92" s="138"/>
      <c r="E92" s="139"/>
      <c r="F92" s="140"/>
    </row>
    <row r="93" spans="1:6" ht="13.5" thickBot="1">
      <c r="A93" s="141" t="s">
        <v>151</v>
      </c>
      <c r="B93" s="142" t="s">
        <v>152</v>
      </c>
      <c r="C93" s="143"/>
      <c r="D93" s="144"/>
      <c r="E93" s="145"/>
      <c r="F93" s="146">
        <v>4460000</v>
      </c>
    </row>
    <row r="94" spans="1:6" ht="384" customHeight="1">
      <c r="A94" s="261" t="s">
        <v>153</v>
      </c>
      <c r="B94" s="258" t="s">
        <v>154</v>
      </c>
      <c r="C94" s="149" t="s">
        <v>491</v>
      </c>
      <c r="D94" s="150" t="s">
        <v>536</v>
      </c>
      <c r="E94" s="133">
        <v>2925000</v>
      </c>
      <c r="F94" s="260">
        <v>4460000</v>
      </c>
    </row>
    <row r="95" spans="1:6" ht="30" customHeight="1">
      <c r="A95" s="262"/>
      <c r="B95" s="255"/>
      <c r="C95" s="131" t="s">
        <v>493</v>
      </c>
      <c r="D95" s="165" t="s">
        <v>537</v>
      </c>
      <c r="E95" s="176">
        <v>100000</v>
      </c>
      <c r="F95" s="256"/>
    </row>
    <row r="96" spans="1:6" ht="35.25" customHeight="1">
      <c r="A96" s="262"/>
      <c r="B96" s="255"/>
      <c r="C96" s="131" t="s">
        <v>495</v>
      </c>
      <c r="D96" s="165" t="s">
        <v>538</v>
      </c>
      <c r="E96" s="176">
        <v>200000</v>
      </c>
      <c r="F96" s="256"/>
    </row>
    <row r="97" spans="1:6" ht="63.75" customHeight="1">
      <c r="A97" s="262"/>
      <c r="B97" s="255"/>
      <c r="C97" s="131" t="s">
        <v>501</v>
      </c>
      <c r="D97" s="165" t="s">
        <v>539</v>
      </c>
      <c r="E97" s="176">
        <v>250000</v>
      </c>
      <c r="F97" s="256"/>
    </row>
    <row r="98" spans="1:6" ht="51">
      <c r="A98" s="262"/>
      <c r="B98" s="255"/>
      <c r="C98" s="131" t="s">
        <v>487</v>
      </c>
      <c r="D98" s="165" t="s">
        <v>540</v>
      </c>
      <c r="E98" s="133">
        <v>385000</v>
      </c>
      <c r="F98" s="256"/>
    </row>
    <row r="99" spans="1:6" ht="47.25" customHeight="1">
      <c r="A99" s="262"/>
      <c r="B99" s="255"/>
      <c r="C99" s="131" t="s">
        <v>499</v>
      </c>
      <c r="D99" s="165" t="s">
        <v>541</v>
      </c>
      <c r="E99" s="133">
        <v>200000</v>
      </c>
      <c r="F99" s="256"/>
    </row>
    <row r="100" spans="1:6" ht="63.75">
      <c r="A100" s="262"/>
      <c r="B100" s="255"/>
      <c r="C100" s="131" t="s">
        <v>528</v>
      </c>
      <c r="D100" s="165" t="s">
        <v>542</v>
      </c>
      <c r="E100" s="176">
        <v>400000</v>
      </c>
      <c r="F100" s="256"/>
    </row>
    <row r="101" spans="1:6" ht="13.5" thickBot="1">
      <c r="A101" s="135"/>
      <c r="B101" s="136"/>
      <c r="C101" s="137"/>
      <c r="D101" s="138"/>
      <c r="E101" s="139"/>
      <c r="F101" s="140"/>
    </row>
    <row r="102" spans="1:6" ht="13.5" thickBot="1">
      <c r="A102" s="141">
        <v>2</v>
      </c>
      <c r="B102" s="142" t="s">
        <v>203</v>
      </c>
      <c r="C102" s="143"/>
      <c r="D102" s="144"/>
      <c r="E102" s="145"/>
      <c r="F102" s="146">
        <f>+F104+F122+F126+F139+F150</f>
        <v>38011805</v>
      </c>
    </row>
    <row r="103" spans="1:6" ht="13.5" thickBot="1">
      <c r="A103" s="168"/>
      <c r="B103" s="169"/>
      <c r="C103" s="170"/>
      <c r="D103" s="171"/>
      <c r="E103" s="172"/>
      <c r="F103" s="173"/>
    </row>
    <row r="104" spans="1:6" ht="13.5" thickBot="1">
      <c r="A104" s="141" t="s">
        <v>204</v>
      </c>
      <c r="B104" s="142" t="s">
        <v>205</v>
      </c>
      <c r="C104" s="143"/>
      <c r="D104" s="144"/>
      <c r="E104" s="145"/>
      <c r="F104" s="146">
        <f>+F105+F107+F110+F118</f>
        <v>10094000</v>
      </c>
    </row>
    <row r="105" spans="1:6" ht="63.75">
      <c r="A105" s="257" t="s">
        <v>206</v>
      </c>
      <c r="B105" s="258" t="s">
        <v>207</v>
      </c>
      <c r="C105" s="131" t="s">
        <v>487</v>
      </c>
      <c r="D105" s="165" t="s">
        <v>543</v>
      </c>
      <c r="E105" s="133">
        <v>1000000</v>
      </c>
      <c r="F105" s="260">
        <f>+E105+E106</f>
        <v>1025000</v>
      </c>
    </row>
    <row r="106" spans="1:6" ht="38.25">
      <c r="A106" s="254"/>
      <c r="B106" s="255"/>
      <c r="C106" s="131" t="s">
        <v>510</v>
      </c>
      <c r="D106" s="165" t="s">
        <v>544</v>
      </c>
      <c r="E106" s="176">
        <v>25000</v>
      </c>
      <c r="F106" s="256"/>
    </row>
    <row r="107" spans="1:6" ht="280.5">
      <c r="A107" s="254" t="s">
        <v>208</v>
      </c>
      <c r="B107" s="255" t="s">
        <v>209</v>
      </c>
      <c r="C107" s="131" t="s">
        <v>491</v>
      </c>
      <c r="D107" s="165" t="s">
        <v>545</v>
      </c>
      <c r="E107" s="133">
        <v>720000</v>
      </c>
      <c r="F107" s="256">
        <v>1155000</v>
      </c>
    </row>
    <row r="108" spans="1:6" ht="81.75" customHeight="1">
      <c r="A108" s="254"/>
      <c r="B108" s="255"/>
      <c r="C108" s="131" t="s">
        <v>487</v>
      </c>
      <c r="D108" s="165" t="s">
        <v>546</v>
      </c>
      <c r="E108" s="133">
        <v>375000</v>
      </c>
      <c r="F108" s="256"/>
    </row>
    <row r="109" spans="1:6" ht="38.25">
      <c r="A109" s="254"/>
      <c r="B109" s="255"/>
      <c r="C109" s="131" t="s">
        <v>510</v>
      </c>
      <c r="D109" s="165" t="s">
        <v>547</v>
      </c>
      <c r="E109" s="176">
        <v>60000</v>
      </c>
      <c r="F109" s="256"/>
    </row>
    <row r="110" spans="1:6" ht="27" customHeight="1">
      <c r="A110" s="254" t="s">
        <v>212</v>
      </c>
      <c r="B110" s="255" t="s">
        <v>213</v>
      </c>
      <c r="C110" s="131" t="s">
        <v>491</v>
      </c>
      <c r="D110" s="165" t="s">
        <v>548</v>
      </c>
      <c r="E110" s="133">
        <v>2500000</v>
      </c>
      <c r="F110" s="256">
        <v>7694000</v>
      </c>
    </row>
    <row r="111" spans="1:6" ht="56.25" customHeight="1">
      <c r="A111" s="254"/>
      <c r="B111" s="255"/>
      <c r="C111" s="131" t="s">
        <v>493</v>
      </c>
      <c r="D111" s="165" t="s">
        <v>549</v>
      </c>
      <c r="E111" s="176">
        <v>500000</v>
      </c>
      <c r="F111" s="256"/>
    </row>
    <row r="112" spans="1:6" ht="93.75" customHeight="1">
      <c r="A112" s="254"/>
      <c r="B112" s="255"/>
      <c r="C112" s="131" t="s">
        <v>495</v>
      </c>
      <c r="D112" s="165" t="s">
        <v>550</v>
      </c>
      <c r="E112" s="176">
        <v>528000</v>
      </c>
      <c r="F112" s="256"/>
    </row>
    <row r="113" spans="1:6" ht="127.5">
      <c r="A113" s="254"/>
      <c r="B113" s="255"/>
      <c r="C113" s="131" t="s">
        <v>501</v>
      </c>
      <c r="D113" s="165" t="s">
        <v>551</v>
      </c>
      <c r="E113" s="176">
        <v>1300000</v>
      </c>
      <c r="F113" s="256"/>
    </row>
    <row r="114" spans="1:6" ht="76.5">
      <c r="A114" s="254"/>
      <c r="B114" s="255"/>
      <c r="C114" s="131" t="s">
        <v>487</v>
      </c>
      <c r="D114" s="165" t="s">
        <v>552</v>
      </c>
      <c r="E114" s="133">
        <v>1916000</v>
      </c>
      <c r="F114" s="256"/>
    </row>
    <row r="115" spans="1:6" ht="63.75">
      <c r="A115" s="254"/>
      <c r="B115" s="255"/>
      <c r="C115" s="131" t="s">
        <v>510</v>
      </c>
      <c r="D115" s="165" t="s">
        <v>553</v>
      </c>
      <c r="E115" s="176">
        <v>250000</v>
      </c>
      <c r="F115" s="256"/>
    </row>
    <row r="116" spans="1:6" ht="51" customHeight="1">
      <c r="A116" s="254"/>
      <c r="B116" s="255"/>
      <c r="C116" s="131" t="s">
        <v>499</v>
      </c>
      <c r="D116" s="165" t="s">
        <v>554</v>
      </c>
      <c r="E116" s="133">
        <v>500000</v>
      </c>
      <c r="F116" s="256"/>
    </row>
    <row r="117" spans="1:6" ht="38.25">
      <c r="A117" s="254"/>
      <c r="B117" s="255"/>
      <c r="C117" s="131" t="s">
        <v>528</v>
      </c>
      <c r="D117" s="165" t="s">
        <v>555</v>
      </c>
      <c r="E117" s="176">
        <v>200000</v>
      </c>
      <c r="F117" s="256"/>
    </row>
    <row r="118" spans="1:6" ht="29.25" customHeight="1">
      <c r="A118" s="254" t="s">
        <v>214</v>
      </c>
      <c r="B118" s="255" t="s">
        <v>215</v>
      </c>
      <c r="C118" s="131" t="s">
        <v>491</v>
      </c>
      <c r="D118" s="165" t="s">
        <v>556</v>
      </c>
      <c r="E118" s="133">
        <v>20000</v>
      </c>
      <c r="F118" s="256">
        <v>220000</v>
      </c>
    </row>
    <row r="119" spans="1:6" ht="43.5" customHeight="1">
      <c r="A119" s="254"/>
      <c r="B119" s="255"/>
      <c r="C119" s="131" t="s">
        <v>487</v>
      </c>
      <c r="D119" s="165" t="s">
        <v>557</v>
      </c>
      <c r="E119" s="133">
        <v>160000</v>
      </c>
      <c r="F119" s="256"/>
    </row>
    <row r="120" spans="1:6" ht="89.25">
      <c r="A120" s="254"/>
      <c r="B120" s="255"/>
      <c r="C120" s="131" t="s">
        <v>510</v>
      </c>
      <c r="D120" s="165" t="s">
        <v>558</v>
      </c>
      <c r="E120" s="176">
        <v>40000</v>
      </c>
      <c r="F120" s="256"/>
    </row>
    <row r="121" spans="1:6" ht="13.5" thickBot="1">
      <c r="A121" s="135"/>
      <c r="B121" s="136"/>
      <c r="C121" s="137"/>
      <c r="D121" s="138"/>
      <c r="E121" s="139"/>
      <c r="F121" s="140"/>
    </row>
    <row r="122" spans="1:6" ht="26.25" thickBot="1">
      <c r="A122" s="141" t="s">
        <v>216</v>
      </c>
      <c r="B122" s="142" t="s">
        <v>217</v>
      </c>
      <c r="C122" s="143"/>
      <c r="D122" s="144"/>
      <c r="E122" s="145"/>
      <c r="F122" s="146">
        <v>450000</v>
      </c>
    </row>
    <row r="123" spans="1:6" ht="51">
      <c r="A123" s="254" t="s">
        <v>222</v>
      </c>
      <c r="B123" s="255" t="s">
        <v>223</v>
      </c>
      <c r="C123" s="131" t="s">
        <v>491</v>
      </c>
      <c r="D123" s="165" t="s">
        <v>559</v>
      </c>
      <c r="E123" s="133">
        <v>400000</v>
      </c>
      <c r="F123" s="256">
        <v>450000</v>
      </c>
    </row>
    <row r="124" spans="1:6" ht="60" customHeight="1">
      <c r="A124" s="254"/>
      <c r="B124" s="255"/>
      <c r="C124" s="131" t="s">
        <v>501</v>
      </c>
      <c r="D124" s="165" t="s">
        <v>560</v>
      </c>
      <c r="E124" s="176">
        <v>50000</v>
      </c>
      <c r="F124" s="256"/>
    </row>
    <row r="125" spans="1:6" ht="13.5" thickBot="1">
      <c r="A125" s="135"/>
      <c r="B125" s="180"/>
      <c r="C125" s="181"/>
      <c r="D125" s="182"/>
      <c r="E125" s="139"/>
      <c r="F125" s="140"/>
    </row>
    <row r="126" spans="1:6" ht="26.25" thickBot="1">
      <c r="A126" s="141" t="s">
        <v>226</v>
      </c>
      <c r="B126" s="142" t="s">
        <v>227</v>
      </c>
      <c r="C126" s="143"/>
      <c r="D126" s="144"/>
      <c r="E126" s="145"/>
      <c r="F126" s="146">
        <v>8825000</v>
      </c>
    </row>
    <row r="127" spans="1:6" ht="48.75" customHeight="1">
      <c r="A127" s="162" t="s">
        <v>228</v>
      </c>
      <c r="B127" s="148" t="s">
        <v>229</v>
      </c>
      <c r="C127" s="149" t="s">
        <v>487</v>
      </c>
      <c r="D127" s="150" t="s">
        <v>561</v>
      </c>
      <c r="E127" s="183">
        <v>350000</v>
      </c>
      <c r="F127" s="163">
        <v>350000</v>
      </c>
    </row>
    <row r="128" spans="1:6" ht="51">
      <c r="A128" s="164" t="s">
        <v>230</v>
      </c>
      <c r="B128" s="130" t="s">
        <v>231</v>
      </c>
      <c r="C128" s="131" t="s">
        <v>487</v>
      </c>
      <c r="D128" s="165" t="s">
        <v>562</v>
      </c>
      <c r="E128" s="133">
        <v>100000</v>
      </c>
      <c r="F128" s="167">
        <v>100000</v>
      </c>
    </row>
    <row r="129" spans="1:6" ht="32.25" customHeight="1">
      <c r="A129" s="254" t="s">
        <v>232</v>
      </c>
      <c r="B129" s="255" t="s">
        <v>233</v>
      </c>
      <c r="C129" s="131" t="s">
        <v>491</v>
      </c>
      <c r="D129" s="165" t="s">
        <v>563</v>
      </c>
      <c r="E129" s="133">
        <v>50000</v>
      </c>
      <c r="F129" s="256">
        <v>100000</v>
      </c>
    </row>
    <row r="130" spans="1:6" ht="45" customHeight="1">
      <c r="A130" s="254"/>
      <c r="B130" s="255"/>
      <c r="C130" s="131" t="s">
        <v>487</v>
      </c>
      <c r="D130" s="165" t="s">
        <v>564</v>
      </c>
      <c r="E130" s="133">
        <v>50000</v>
      </c>
      <c r="F130" s="256"/>
    </row>
    <row r="131" spans="1:6" ht="49.5" customHeight="1">
      <c r="A131" s="254" t="s">
        <v>234</v>
      </c>
      <c r="B131" s="255" t="s">
        <v>235</v>
      </c>
      <c r="C131" s="131" t="s">
        <v>491</v>
      </c>
      <c r="D131" s="165" t="s">
        <v>565</v>
      </c>
      <c r="E131" s="133">
        <v>400000</v>
      </c>
      <c r="F131" s="256">
        <v>5000000</v>
      </c>
    </row>
    <row r="132" spans="1:6" ht="32.25" customHeight="1">
      <c r="A132" s="254"/>
      <c r="B132" s="255"/>
      <c r="C132" s="131" t="s">
        <v>495</v>
      </c>
      <c r="D132" s="165" t="s">
        <v>566</v>
      </c>
      <c r="E132" s="176">
        <v>100000</v>
      </c>
      <c r="F132" s="256"/>
    </row>
    <row r="133" spans="1:6" ht="102">
      <c r="A133" s="254"/>
      <c r="B133" s="255"/>
      <c r="C133" s="131" t="s">
        <v>487</v>
      </c>
      <c r="D133" s="165" t="s">
        <v>567</v>
      </c>
      <c r="E133" s="133">
        <v>3500000</v>
      </c>
      <c r="F133" s="256"/>
    </row>
    <row r="134" spans="1:6" ht="45.75" customHeight="1">
      <c r="A134" s="254"/>
      <c r="B134" s="255"/>
      <c r="C134" s="131" t="s">
        <v>499</v>
      </c>
      <c r="D134" s="165" t="s">
        <v>568</v>
      </c>
      <c r="E134" s="133">
        <v>1000000</v>
      </c>
      <c r="F134" s="256"/>
    </row>
    <row r="135" spans="1:6" ht="42.75" customHeight="1">
      <c r="A135" s="164" t="s">
        <v>236</v>
      </c>
      <c r="B135" s="130" t="s">
        <v>237</v>
      </c>
      <c r="C135" s="131" t="s">
        <v>487</v>
      </c>
      <c r="D135" s="165" t="s">
        <v>569</v>
      </c>
      <c r="E135" s="133">
        <v>1000000</v>
      </c>
      <c r="F135" s="167">
        <v>1000000</v>
      </c>
    </row>
    <row r="136" spans="1:6" ht="51">
      <c r="A136" s="164" t="s">
        <v>238</v>
      </c>
      <c r="B136" s="130" t="s">
        <v>239</v>
      </c>
      <c r="C136" s="131" t="s">
        <v>487</v>
      </c>
      <c r="D136" s="165" t="s">
        <v>570</v>
      </c>
      <c r="E136" s="133">
        <v>175000</v>
      </c>
      <c r="F136" s="167">
        <v>175000</v>
      </c>
    </row>
    <row r="137" spans="1:6" ht="58.5" customHeight="1">
      <c r="A137" s="164" t="s">
        <v>240</v>
      </c>
      <c r="B137" s="130" t="s">
        <v>241</v>
      </c>
      <c r="C137" s="131" t="s">
        <v>487</v>
      </c>
      <c r="D137" s="165" t="s">
        <v>571</v>
      </c>
      <c r="E137" s="176">
        <v>2100000</v>
      </c>
      <c r="F137" s="167">
        <v>2100000</v>
      </c>
    </row>
    <row r="138" spans="1:6" ht="13.5" thickBot="1">
      <c r="A138" s="135"/>
      <c r="B138" s="136"/>
      <c r="C138" s="137"/>
      <c r="D138" s="138"/>
      <c r="E138" s="139"/>
      <c r="F138" s="140"/>
    </row>
    <row r="139" spans="1:6" ht="26.25" thickBot="1">
      <c r="A139" s="141" t="s">
        <v>242</v>
      </c>
      <c r="B139" s="142" t="s">
        <v>243</v>
      </c>
      <c r="C139" s="143"/>
      <c r="D139" s="144"/>
      <c r="E139" s="145"/>
      <c r="F139" s="146">
        <v>3870000</v>
      </c>
    </row>
    <row r="140" spans="1:6" ht="38.25">
      <c r="A140" s="257" t="s">
        <v>244</v>
      </c>
      <c r="B140" s="258" t="s">
        <v>245</v>
      </c>
      <c r="C140" s="149" t="s">
        <v>491</v>
      </c>
      <c r="D140" s="150" t="s">
        <v>572</v>
      </c>
      <c r="E140" s="133">
        <v>45000</v>
      </c>
      <c r="F140" s="260">
        <v>870000</v>
      </c>
    </row>
    <row r="141" spans="1:6" ht="30.75" customHeight="1">
      <c r="A141" s="254"/>
      <c r="B141" s="255"/>
      <c r="C141" s="131" t="s">
        <v>493</v>
      </c>
      <c r="D141" s="165" t="s">
        <v>573</v>
      </c>
      <c r="E141" s="176">
        <v>25000</v>
      </c>
      <c r="F141" s="256"/>
    </row>
    <row r="142" spans="1:6" ht="63.75">
      <c r="A142" s="254"/>
      <c r="B142" s="255"/>
      <c r="C142" s="131" t="s">
        <v>487</v>
      </c>
      <c r="D142" s="165" t="s">
        <v>574</v>
      </c>
      <c r="E142" s="133">
        <v>550000</v>
      </c>
      <c r="F142" s="256"/>
    </row>
    <row r="143" spans="1:6" ht="102">
      <c r="A143" s="254"/>
      <c r="B143" s="255"/>
      <c r="C143" s="131" t="s">
        <v>510</v>
      </c>
      <c r="D143" s="165" t="s">
        <v>575</v>
      </c>
      <c r="E143" s="176">
        <v>250000</v>
      </c>
      <c r="F143" s="256"/>
    </row>
    <row r="144" spans="1:6" ht="63.75">
      <c r="A144" s="254" t="s">
        <v>246</v>
      </c>
      <c r="B144" s="255" t="s">
        <v>247</v>
      </c>
      <c r="C144" s="131" t="s">
        <v>491</v>
      </c>
      <c r="D144" s="165" t="s">
        <v>576</v>
      </c>
      <c r="E144" s="133">
        <v>600000</v>
      </c>
      <c r="F144" s="256">
        <v>3000000</v>
      </c>
    </row>
    <row r="145" spans="1:6" ht="33" customHeight="1">
      <c r="A145" s="254"/>
      <c r="B145" s="255"/>
      <c r="C145" s="131" t="s">
        <v>495</v>
      </c>
      <c r="D145" s="165" t="s">
        <v>577</v>
      </c>
      <c r="E145" s="176">
        <v>1000000</v>
      </c>
      <c r="F145" s="256"/>
    </row>
    <row r="146" spans="1:6" ht="57" customHeight="1">
      <c r="A146" s="254"/>
      <c r="B146" s="255"/>
      <c r="C146" s="131" t="s">
        <v>501</v>
      </c>
      <c r="D146" s="165" t="s">
        <v>578</v>
      </c>
      <c r="E146" s="176">
        <v>250000</v>
      </c>
      <c r="F146" s="256"/>
    </row>
    <row r="147" spans="1:6" ht="58.5" customHeight="1">
      <c r="A147" s="254"/>
      <c r="B147" s="255"/>
      <c r="C147" s="131" t="s">
        <v>487</v>
      </c>
      <c r="D147" s="165" t="s">
        <v>579</v>
      </c>
      <c r="E147" s="133">
        <v>750000</v>
      </c>
      <c r="F147" s="256"/>
    </row>
    <row r="148" spans="1:6" ht="51">
      <c r="A148" s="254"/>
      <c r="B148" s="255"/>
      <c r="C148" s="131" t="s">
        <v>510</v>
      </c>
      <c r="D148" s="165" t="s">
        <v>580</v>
      </c>
      <c r="E148" s="176">
        <v>400000</v>
      </c>
      <c r="F148" s="256"/>
    </row>
    <row r="149" spans="1:6" ht="13.5" thickBot="1">
      <c r="A149" s="175"/>
      <c r="B149" s="130"/>
      <c r="C149" s="131"/>
      <c r="D149" s="165"/>
      <c r="E149" s="133"/>
      <c r="F149" s="166"/>
    </row>
    <row r="150" spans="1:6" ht="26.25" thickBot="1">
      <c r="A150" s="141" t="s">
        <v>257</v>
      </c>
      <c r="B150" s="142" t="s">
        <v>258</v>
      </c>
      <c r="C150" s="143"/>
      <c r="D150" s="144"/>
      <c r="E150" s="145"/>
      <c r="F150" s="146">
        <f>+F151+F159+F163+F171+F175+F178+F180+F182</f>
        <v>14772805</v>
      </c>
    </row>
    <row r="151" spans="1:6" ht="99" customHeight="1">
      <c r="A151" s="257" t="s">
        <v>259</v>
      </c>
      <c r="B151" s="258" t="s">
        <v>260</v>
      </c>
      <c r="C151" s="149" t="s">
        <v>491</v>
      </c>
      <c r="D151" s="150" t="s">
        <v>581</v>
      </c>
      <c r="E151" s="133">
        <f>425000-115000</f>
        <v>310000</v>
      </c>
      <c r="F151" s="259">
        <f>SUM(E151:E158)</f>
        <v>3000000</v>
      </c>
    </row>
    <row r="152" spans="1:6" ht="183.75" customHeight="1">
      <c r="A152" s="254"/>
      <c r="B152" s="255"/>
      <c r="C152" s="131" t="s">
        <v>493</v>
      </c>
      <c r="D152" s="165" t="s">
        <v>582</v>
      </c>
      <c r="E152" s="184">
        <f>500000-135000</f>
        <v>365000</v>
      </c>
      <c r="F152" s="256"/>
    </row>
    <row r="153" spans="1:6" ht="131.25" customHeight="1">
      <c r="A153" s="254"/>
      <c r="B153" s="255"/>
      <c r="C153" s="131" t="s">
        <v>495</v>
      </c>
      <c r="D153" s="165" t="s">
        <v>583</v>
      </c>
      <c r="E153" s="176">
        <f>1292000-350000</f>
        <v>942000</v>
      </c>
      <c r="F153" s="256"/>
    </row>
    <row r="154" spans="1:6" ht="51">
      <c r="A154" s="254"/>
      <c r="B154" s="255"/>
      <c r="C154" s="131" t="s">
        <v>501</v>
      </c>
      <c r="D154" s="165" t="s">
        <v>584</v>
      </c>
      <c r="E154" s="176">
        <f>400000-110000</f>
        <v>290000</v>
      </c>
      <c r="F154" s="256"/>
    </row>
    <row r="155" spans="1:6" ht="306" customHeight="1">
      <c r="A155" s="254"/>
      <c r="B155" s="255"/>
      <c r="C155" s="131" t="s">
        <v>487</v>
      </c>
      <c r="D155" s="165" t="s">
        <v>585</v>
      </c>
      <c r="E155" s="133">
        <f>1000000-270000</f>
        <v>730000</v>
      </c>
      <c r="F155" s="256"/>
    </row>
    <row r="156" spans="1:6" ht="144" customHeight="1">
      <c r="A156" s="254"/>
      <c r="B156" s="255"/>
      <c r="C156" s="131" t="s">
        <v>510</v>
      </c>
      <c r="D156" s="165" t="s">
        <v>586</v>
      </c>
      <c r="E156" s="176">
        <f>200000-55000</f>
        <v>145000</v>
      </c>
      <c r="F156" s="256"/>
    </row>
    <row r="157" spans="1:6" ht="38.25">
      <c r="A157" s="254"/>
      <c r="B157" s="255"/>
      <c r="C157" s="131" t="s">
        <v>499</v>
      </c>
      <c r="D157" s="165" t="s">
        <v>587</v>
      </c>
      <c r="E157" s="133">
        <f>200000-55000</f>
        <v>145000</v>
      </c>
      <c r="F157" s="256"/>
    </row>
    <row r="158" spans="1:6" ht="60.75" customHeight="1">
      <c r="A158" s="254"/>
      <c r="B158" s="255"/>
      <c r="C158" s="131" t="s">
        <v>528</v>
      </c>
      <c r="D158" s="165" t="s">
        <v>588</v>
      </c>
      <c r="E158" s="176">
        <f>100000-27000</f>
        <v>73000</v>
      </c>
      <c r="F158" s="256"/>
    </row>
    <row r="159" spans="1:6" ht="204">
      <c r="A159" s="254" t="s">
        <v>261</v>
      </c>
      <c r="B159" s="255" t="s">
        <v>262</v>
      </c>
      <c r="C159" s="131" t="s">
        <v>491</v>
      </c>
      <c r="D159" s="165" t="s">
        <v>589</v>
      </c>
      <c r="E159" s="133">
        <v>500000</v>
      </c>
      <c r="F159" s="256">
        <f>SUM(E159:E162)</f>
        <v>1000000</v>
      </c>
    </row>
    <row r="160" spans="1:6" ht="42.75" customHeight="1">
      <c r="A160" s="254"/>
      <c r="B160" s="255"/>
      <c r="C160" s="131" t="s">
        <v>493</v>
      </c>
      <c r="D160" s="165" t="s">
        <v>590</v>
      </c>
      <c r="E160" s="176">
        <v>100000</v>
      </c>
      <c r="F160" s="256"/>
    </row>
    <row r="161" spans="1:6" ht="86.25" customHeight="1">
      <c r="A161" s="254"/>
      <c r="B161" s="255"/>
      <c r="C161" s="131" t="s">
        <v>501</v>
      </c>
      <c r="D161" s="165" t="s">
        <v>591</v>
      </c>
      <c r="E161" s="176">
        <v>50000</v>
      </c>
      <c r="F161" s="256"/>
    </row>
    <row r="162" spans="1:6" ht="57" customHeight="1">
      <c r="A162" s="254"/>
      <c r="B162" s="255"/>
      <c r="C162" s="131" t="s">
        <v>487</v>
      </c>
      <c r="D162" s="165" t="s">
        <v>592</v>
      </c>
      <c r="E162" s="176">
        <v>350000</v>
      </c>
      <c r="F162" s="256"/>
    </row>
    <row r="163" spans="1:6" ht="249" customHeight="1">
      <c r="A163" s="254" t="s">
        <v>263</v>
      </c>
      <c r="B163" s="255" t="s">
        <v>264</v>
      </c>
      <c r="C163" s="131" t="s">
        <v>491</v>
      </c>
      <c r="D163" s="165" t="s">
        <v>593</v>
      </c>
      <c r="E163" s="133">
        <f>2157000-515000</f>
        <v>1642000</v>
      </c>
      <c r="F163" s="256">
        <f>SUM(E163:E170)</f>
        <v>7246805</v>
      </c>
    </row>
    <row r="164" spans="1:6" ht="270.75" customHeight="1">
      <c r="A164" s="254"/>
      <c r="B164" s="255"/>
      <c r="C164" s="131" t="s">
        <v>493</v>
      </c>
      <c r="D164" s="165" t="s">
        <v>594</v>
      </c>
      <c r="E164" s="176">
        <v>457000</v>
      </c>
      <c r="F164" s="256"/>
    </row>
    <row r="165" spans="1:6" ht="204">
      <c r="A165" s="254"/>
      <c r="B165" s="255"/>
      <c r="C165" s="131" t="s">
        <v>495</v>
      </c>
      <c r="D165" s="165" t="s">
        <v>595</v>
      </c>
      <c r="E165" s="176">
        <f>1059000-252000</f>
        <v>807000</v>
      </c>
      <c r="F165" s="256"/>
    </row>
    <row r="166" spans="1:6" ht="51">
      <c r="A166" s="254"/>
      <c r="B166" s="255"/>
      <c r="C166" s="131" t="s">
        <v>501</v>
      </c>
      <c r="D166" s="165" t="s">
        <v>596</v>
      </c>
      <c r="E166" s="176">
        <f>1650000-390000</f>
        <v>1260000</v>
      </c>
      <c r="F166" s="256"/>
    </row>
    <row r="167" spans="1:6" ht="183.75" customHeight="1">
      <c r="A167" s="254"/>
      <c r="B167" s="255"/>
      <c r="C167" s="131" t="s">
        <v>487</v>
      </c>
      <c r="D167" s="165" t="s">
        <v>597</v>
      </c>
      <c r="E167" s="133">
        <f>2234000-(533000+10195)</f>
        <v>1690805</v>
      </c>
      <c r="F167" s="256"/>
    </row>
    <row r="168" spans="1:6" ht="179.25" customHeight="1">
      <c r="A168" s="254"/>
      <c r="B168" s="255"/>
      <c r="C168" s="131" t="s">
        <v>510</v>
      </c>
      <c r="D168" s="185" t="s">
        <v>598</v>
      </c>
      <c r="E168" s="176">
        <f>1600000-380000</f>
        <v>1220000</v>
      </c>
      <c r="F168" s="256"/>
    </row>
    <row r="169" spans="1:6" ht="38.25">
      <c r="A169" s="254"/>
      <c r="B169" s="255"/>
      <c r="C169" s="131" t="s">
        <v>499</v>
      </c>
      <c r="D169" s="165" t="s">
        <v>599</v>
      </c>
      <c r="E169" s="133">
        <v>150000</v>
      </c>
      <c r="F169" s="256"/>
    </row>
    <row r="170" spans="1:6" ht="25.5">
      <c r="A170" s="254"/>
      <c r="B170" s="255"/>
      <c r="C170" s="131" t="s">
        <v>528</v>
      </c>
      <c r="D170" s="165" t="s">
        <v>600</v>
      </c>
      <c r="E170" s="176">
        <v>20000</v>
      </c>
      <c r="F170" s="256"/>
    </row>
    <row r="171" spans="1:6" ht="37.5" customHeight="1">
      <c r="A171" s="254" t="s">
        <v>265</v>
      </c>
      <c r="B171" s="255" t="s">
        <v>266</v>
      </c>
      <c r="C171" s="131" t="s">
        <v>495</v>
      </c>
      <c r="D171" s="165" t="s">
        <v>601</v>
      </c>
      <c r="E171" s="176">
        <v>250000</v>
      </c>
      <c r="F171" s="256">
        <v>1465000</v>
      </c>
    </row>
    <row r="172" spans="1:6" ht="51">
      <c r="A172" s="254"/>
      <c r="B172" s="255"/>
      <c r="C172" s="131" t="s">
        <v>501</v>
      </c>
      <c r="D172" s="165" t="s">
        <v>602</v>
      </c>
      <c r="E172" s="176">
        <v>75000</v>
      </c>
      <c r="F172" s="256"/>
    </row>
    <row r="173" spans="1:6" ht="89.25">
      <c r="A173" s="254"/>
      <c r="B173" s="255"/>
      <c r="C173" s="131" t="s">
        <v>487</v>
      </c>
      <c r="D173" s="165" t="s">
        <v>603</v>
      </c>
      <c r="E173" s="133">
        <v>1080000</v>
      </c>
      <c r="F173" s="256"/>
    </row>
    <row r="174" spans="1:6" ht="25.5">
      <c r="A174" s="254"/>
      <c r="B174" s="255"/>
      <c r="C174" s="131" t="s">
        <v>510</v>
      </c>
      <c r="D174" s="165" t="s">
        <v>604</v>
      </c>
      <c r="E174" s="176">
        <v>60000</v>
      </c>
      <c r="F174" s="256"/>
    </row>
    <row r="175" spans="1:6" ht="33" customHeight="1">
      <c r="A175" s="254" t="s">
        <v>267</v>
      </c>
      <c r="B175" s="255" t="s">
        <v>268</v>
      </c>
      <c r="C175" s="131" t="s">
        <v>491</v>
      </c>
      <c r="D175" s="165" t="s">
        <v>605</v>
      </c>
      <c r="E175" s="133">
        <v>25000</v>
      </c>
      <c r="F175" s="256">
        <v>741000</v>
      </c>
    </row>
    <row r="176" spans="1:6" ht="65.25" customHeight="1">
      <c r="A176" s="254"/>
      <c r="B176" s="255"/>
      <c r="C176" s="131" t="s">
        <v>487</v>
      </c>
      <c r="D176" s="165" t="s">
        <v>606</v>
      </c>
      <c r="E176" s="133">
        <v>500000</v>
      </c>
      <c r="F176" s="256"/>
    </row>
    <row r="177" spans="1:6" ht="48.75" customHeight="1">
      <c r="A177" s="254"/>
      <c r="B177" s="255"/>
      <c r="C177" s="131" t="s">
        <v>510</v>
      </c>
      <c r="D177" s="165" t="s">
        <v>607</v>
      </c>
      <c r="E177" s="176">
        <v>216000</v>
      </c>
      <c r="F177" s="256"/>
    </row>
    <row r="178" spans="1:6" ht="69.75" customHeight="1">
      <c r="A178" s="254" t="s">
        <v>269</v>
      </c>
      <c r="B178" s="255" t="s">
        <v>270</v>
      </c>
      <c r="C178" s="131" t="s">
        <v>491</v>
      </c>
      <c r="D178" s="165" t="s">
        <v>608</v>
      </c>
      <c r="E178" s="133">
        <v>300000</v>
      </c>
      <c r="F178" s="256">
        <v>550000</v>
      </c>
    </row>
    <row r="179" spans="1:6" ht="38.25">
      <c r="A179" s="254"/>
      <c r="B179" s="255"/>
      <c r="C179" s="131" t="s">
        <v>487</v>
      </c>
      <c r="D179" s="165" t="s">
        <v>609</v>
      </c>
      <c r="E179" s="133">
        <v>250000</v>
      </c>
      <c r="F179" s="256"/>
    </row>
    <row r="180" spans="1:6" ht="25.5">
      <c r="A180" s="254" t="s">
        <v>271</v>
      </c>
      <c r="B180" s="255" t="s">
        <v>272</v>
      </c>
      <c r="C180" s="131" t="s">
        <v>491</v>
      </c>
      <c r="D180" s="165" t="s">
        <v>610</v>
      </c>
      <c r="E180" s="133">
        <v>20000</v>
      </c>
      <c r="F180" s="256">
        <v>45000</v>
      </c>
    </row>
    <row r="181" spans="1:6" ht="140.25">
      <c r="A181" s="254"/>
      <c r="B181" s="255"/>
      <c r="C181" s="131" t="s">
        <v>501</v>
      </c>
      <c r="D181" s="165" t="s">
        <v>611</v>
      </c>
      <c r="E181" s="176">
        <v>25000</v>
      </c>
      <c r="F181" s="256"/>
    </row>
    <row r="182" spans="1:6" ht="112.5" customHeight="1">
      <c r="A182" s="254" t="s">
        <v>273</v>
      </c>
      <c r="B182" s="255" t="s">
        <v>274</v>
      </c>
      <c r="C182" s="131" t="s">
        <v>491</v>
      </c>
      <c r="D182" s="165" t="s">
        <v>612</v>
      </c>
      <c r="E182" s="133">
        <v>265000</v>
      </c>
      <c r="F182" s="256">
        <v>725000</v>
      </c>
    </row>
    <row r="183" spans="1:6" ht="76.5">
      <c r="A183" s="254"/>
      <c r="B183" s="255"/>
      <c r="C183" s="131" t="s">
        <v>493</v>
      </c>
      <c r="D183" s="165" t="s">
        <v>613</v>
      </c>
      <c r="E183" s="176">
        <v>15000</v>
      </c>
      <c r="F183" s="256"/>
    </row>
    <row r="184" spans="1:6" ht="76.5">
      <c r="A184" s="254"/>
      <c r="B184" s="255"/>
      <c r="C184" s="131" t="s">
        <v>487</v>
      </c>
      <c r="D184" s="165" t="s">
        <v>614</v>
      </c>
      <c r="E184" s="133">
        <v>425000</v>
      </c>
      <c r="F184" s="256"/>
    </row>
    <row r="185" spans="1:6">
      <c r="A185" s="254"/>
      <c r="B185" s="255"/>
      <c r="C185" s="131" t="s">
        <v>528</v>
      </c>
      <c r="D185" s="165" t="s">
        <v>615</v>
      </c>
      <c r="E185" s="186">
        <v>20000</v>
      </c>
      <c r="F185" s="256"/>
    </row>
    <row r="186" spans="1:6" ht="13.5" thickBot="1">
      <c r="A186" s="135"/>
      <c r="B186" s="136"/>
      <c r="C186" s="137"/>
      <c r="D186" s="138"/>
      <c r="E186" s="139"/>
      <c r="F186" s="140"/>
    </row>
    <row r="187" spans="1:6" ht="13.5" thickBot="1">
      <c r="A187" s="141">
        <v>6</v>
      </c>
      <c r="B187" s="142" t="s">
        <v>328</v>
      </c>
      <c r="C187" s="143"/>
      <c r="D187" s="144"/>
      <c r="E187" s="145"/>
      <c r="F187" s="146">
        <v>66175000</v>
      </c>
    </row>
    <row r="188" spans="1:6">
      <c r="A188" s="162"/>
      <c r="B188" s="148"/>
      <c r="C188" s="149"/>
      <c r="D188" s="150"/>
      <c r="E188" s="151"/>
      <c r="F188" s="152"/>
    </row>
    <row r="189" spans="1:6">
      <c r="A189" s="153">
        <v>6.03</v>
      </c>
      <c r="B189" s="154" t="s">
        <v>358</v>
      </c>
      <c r="C189" s="155"/>
      <c r="D189" s="156"/>
      <c r="E189" s="157"/>
      <c r="F189" s="158">
        <v>60000000</v>
      </c>
    </row>
    <row r="190" spans="1:6" ht="25.5">
      <c r="A190" s="187" t="s">
        <v>359</v>
      </c>
      <c r="B190" s="136" t="s">
        <v>360</v>
      </c>
      <c r="C190" s="131" t="s">
        <v>472</v>
      </c>
      <c r="D190" s="165" t="s">
        <v>616</v>
      </c>
      <c r="E190" s="133">
        <v>60000000</v>
      </c>
      <c r="F190" s="160">
        <v>60000000</v>
      </c>
    </row>
    <row r="191" spans="1:6" ht="13.5" thickBot="1">
      <c r="A191" s="135"/>
      <c r="B191" s="136"/>
      <c r="C191" s="137"/>
      <c r="D191" s="138"/>
      <c r="E191" s="139"/>
      <c r="F191" s="140"/>
    </row>
    <row r="192" spans="1:6" ht="26.25" thickBot="1">
      <c r="A192" s="141" t="s">
        <v>388</v>
      </c>
      <c r="B192" s="142" t="s">
        <v>389</v>
      </c>
      <c r="C192" s="143"/>
      <c r="D192" s="144"/>
      <c r="E192" s="145"/>
      <c r="F192" s="146">
        <v>6175000</v>
      </c>
    </row>
    <row r="193" spans="1:6" ht="38.25">
      <c r="A193" s="162" t="s">
        <v>390</v>
      </c>
      <c r="B193" s="148" t="s">
        <v>391</v>
      </c>
      <c r="C193" s="149" t="s">
        <v>491</v>
      </c>
      <c r="D193" s="150" t="s">
        <v>617</v>
      </c>
      <c r="E193" s="133">
        <v>6175000</v>
      </c>
      <c r="F193" s="163">
        <v>6175000</v>
      </c>
    </row>
    <row r="194" spans="1:6" ht="13.5" thickBot="1">
      <c r="A194" s="188"/>
      <c r="B194" s="189"/>
      <c r="C194" s="190"/>
      <c r="D194" s="191"/>
      <c r="E194" s="192"/>
      <c r="F194" s="193"/>
    </row>
  </sheetData>
  <mergeCells count="93">
    <mergeCell ref="A1:F1"/>
    <mergeCell ref="A2:F2"/>
    <mergeCell ref="A3:F3"/>
    <mergeCell ref="A4:F4"/>
    <mergeCell ref="A5:A8"/>
    <mergeCell ref="B5:B8"/>
    <mergeCell ref="C5:D7"/>
    <mergeCell ref="E5:E8"/>
    <mergeCell ref="F5:F8"/>
    <mergeCell ref="A46:A49"/>
    <mergeCell ref="B46:B49"/>
    <mergeCell ref="F46:F49"/>
    <mergeCell ref="A50:A51"/>
    <mergeCell ref="B50:B51"/>
    <mergeCell ref="F50:F51"/>
    <mergeCell ref="A52:A53"/>
    <mergeCell ref="B52:B53"/>
    <mergeCell ref="F52:F53"/>
    <mergeCell ref="A56:A58"/>
    <mergeCell ref="B56:B58"/>
    <mergeCell ref="F56:F58"/>
    <mergeCell ref="A60:A62"/>
    <mergeCell ref="B60:B62"/>
    <mergeCell ref="F60:F62"/>
    <mergeCell ref="A64:A66"/>
    <mergeCell ref="B64:B66"/>
    <mergeCell ref="F64:F66"/>
    <mergeCell ref="A70:A71"/>
    <mergeCell ref="B70:B71"/>
    <mergeCell ref="F70:F71"/>
    <mergeCell ref="A72:A75"/>
    <mergeCell ref="B72:B75"/>
    <mergeCell ref="F72:F75"/>
    <mergeCell ref="A78:A83"/>
    <mergeCell ref="B78:B83"/>
    <mergeCell ref="F78:F83"/>
    <mergeCell ref="A84:A88"/>
    <mergeCell ref="B84:B88"/>
    <mergeCell ref="F84:F88"/>
    <mergeCell ref="A94:A100"/>
    <mergeCell ref="B94:B100"/>
    <mergeCell ref="F94:F100"/>
    <mergeCell ref="A105:A106"/>
    <mergeCell ref="B105:B106"/>
    <mergeCell ref="F105:F106"/>
    <mergeCell ref="A107:A109"/>
    <mergeCell ref="B107:B109"/>
    <mergeCell ref="F107:F109"/>
    <mergeCell ref="A110:A117"/>
    <mergeCell ref="B110:B117"/>
    <mergeCell ref="F110:F117"/>
    <mergeCell ref="A118:A120"/>
    <mergeCell ref="B118:B120"/>
    <mergeCell ref="F118:F120"/>
    <mergeCell ref="A123:A124"/>
    <mergeCell ref="B123:B124"/>
    <mergeCell ref="F123:F124"/>
    <mergeCell ref="A129:A130"/>
    <mergeCell ref="B129:B130"/>
    <mergeCell ref="F129:F130"/>
    <mergeCell ref="A131:A134"/>
    <mergeCell ref="B131:B134"/>
    <mergeCell ref="F131:F134"/>
    <mergeCell ref="A140:A143"/>
    <mergeCell ref="B140:B143"/>
    <mergeCell ref="F140:F143"/>
    <mergeCell ref="A144:A148"/>
    <mergeCell ref="B144:B148"/>
    <mergeCell ref="F144:F148"/>
    <mergeCell ref="A151:A158"/>
    <mergeCell ref="B151:B158"/>
    <mergeCell ref="F151:F158"/>
    <mergeCell ref="A159:A162"/>
    <mergeCell ref="B159:B162"/>
    <mergeCell ref="F159:F162"/>
    <mergeCell ref="A163:A170"/>
    <mergeCell ref="B163:B170"/>
    <mergeCell ref="F163:F170"/>
    <mergeCell ref="A171:A174"/>
    <mergeCell ref="B171:B174"/>
    <mergeCell ref="F171:F174"/>
    <mergeCell ref="A175:A177"/>
    <mergeCell ref="B175:B177"/>
    <mergeCell ref="F175:F177"/>
    <mergeCell ref="A178:A179"/>
    <mergeCell ref="B178:B179"/>
    <mergeCell ref="F178:F179"/>
    <mergeCell ref="A180:A181"/>
    <mergeCell ref="B180:B181"/>
    <mergeCell ref="F180:F181"/>
    <mergeCell ref="A182:A185"/>
    <mergeCell ref="B182:B185"/>
    <mergeCell ref="F182:F185"/>
  </mergeCells>
  <pageMargins left="0.51181102362204722" right="0.51181102362204722" top="0.74803149606299213" bottom="0.74803149606299213" header="0.31496062992125984" footer="0.31496062992125984"/>
  <pageSetup scale="8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H135"/>
  <sheetViews>
    <sheetView workbookViewId="0">
      <selection activeCell="A3" sqref="A3:F3"/>
    </sheetView>
  </sheetViews>
  <sheetFormatPr baseColWidth="10" defaultRowHeight="12.75"/>
  <cols>
    <col min="1" max="1" width="8.85546875" style="194" customWidth="1"/>
    <col min="2" max="2" width="30.85546875" style="195" customWidth="1"/>
    <col min="3" max="3" width="17.28515625" style="196" customWidth="1"/>
    <col min="4" max="4" width="58.7109375" style="197" customWidth="1"/>
    <col min="5" max="5" width="16.85546875" style="226" customWidth="1"/>
    <col min="6" max="6" width="16.140625" style="227" bestFit="1" customWidth="1"/>
    <col min="7" max="7" width="14.85546875" style="47" hidden="1" customWidth="1"/>
    <col min="8" max="8" width="18.140625" style="47" customWidth="1"/>
    <col min="9" max="16384" width="11.42578125" style="47"/>
  </cols>
  <sheetData>
    <row r="1" spans="1:8" ht="18" customHeight="1">
      <c r="A1" s="230" t="s">
        <v>406</v>
      </c>
      <c r="B1" s="230"/>
      <c r="C1" s="230"/>
      <c r="D1" s="230"/>
      <c r="E1" s="230"/>
      <c r="F1" s="230"/>
    </row>
    <row r="2" spans="1:8" ht="18" customHeight="1">
      <c r="A2" s="230" t="s">
        <v>410</v>
      </c>
      <c r="B2" s="230"/>
      <c r="C2" s="230"/>
      <c r="D2" s="230"/>
      <c r="E2" s="230"/>
      <c r="F2" s="230"/>
    </row>
    <row r="3" spans="1:8" ht="18" customHeight="1">
      <c r="A3" s="291" t="s">
        <v>618</v>
      </c>
      <c r="B3" s="291"/>
      <c r="C3" s="291"/>
      <c r="D3" s="291"/>
      <c r="E3" s="291"/>
      <c r="F3" s="291"/>
    </row>
    <row r="4" spans="1:8" ht="18" customHeight="1" thickBot="1">
      <c r="A4" s="230" t="s">
        <v>407</v>
      </c>
      <c r="B4" s="230"/>
      <c r="C4" s="230"/>
      <c r="D4" s="230"/>
      <c r="E4" s="230"/>
      <c r="F4" s="230"/>
    </row>
    <row r="5" spans="1:8" ht="13.5" customHeight="1">
      <c r="A5" s="265" t="s">
        <v>0</v>
      </c>
      <c r="B5" s="267" t="s">
        <v>1</v>
      </c>
      <c r="C5" s="268" t="s">
        <v>619</v>
      </c>
      <c r="D5" s="269"/>
      <c r="E5" s="274" t="s">
        <v>468</v>
      </c>
      <c r="F5" s="276" t="s">
        <v>469</v>
      </c>
    </row>
    <row r="6" spans="1:8">
      <c r="A6" s="266"/>
      <c r="B6" s="266"/>
      <c r="C6" s="270"/>
      <c r="D6" s="271"/>
      <c r="E6" s="275"/>
      <c r="F6" s="277"/>
    </row>
    <row r="7" spans="1:8" ht="13.5" thickBot="1">
      <c r="A7" s="266"/>
      <c r="B7" s="266"/>
      <c r="C7" s="272"/>
      <c r="D7" s="273"/>
      <c r="E7" s="275"/>
      <c r="F7" s="277"/>
    </row>
    <row r="8" spans="1:8" ht="13.5" thickBot="1">
      <c r="A8" s="266"/>
      <c r="B8" s="266"/>
      <c r="C8" s="121" t="s">
        <v>470</v>
      </c>
      <c r="D8" s="122" t="s">
        <v>471</v>
      </c>
      <c r="E8" s="275"/>
      <c r="F8" s="277"/>
    </row>
    <row r="9" spans="1:8">
      <c r="A9" s="123"/>
      <c r="B9" s="124" t="s">
        <v>8</v>
      </c>
      <c r="C9" s="125"/>
      <c r="D9" s="126"/>
      <c r="E9" s="200"/>
      <c r="F9" s="201">
        <f>+F12+F17+F77+F99+F125</f>
        <v>743318433.34000003</v>
      </c>
      <c r="G9" s="202">
        <v>743318433.34000003</v>
      </c>
      <c r="H9" s="203"/>
    </row>
    <row r="10" spans="1:8" ht="12.75" hidden="1" customHeight="1">
      <c r="A10" s="129"/>
      <c r="B10" s="130"/>
      <c r="C10" s="131"/>
      <c r="D10" s="132"/>
      <c r="E10" s="204"/>
      <c r="F10" s="205"/>
    </row>
    <row r="11" spans="1:8" ht="13.5" thickBot="1">
      <c r="A11" s="135"/>
      <c r="B11" s="136"/>
      <c r="C11" s="137"/>
      <c r="D11" s="138"/>
      <c r="E11" s="206"/>
      <c r="F11" s="160"/>
    </row>
    <row r="12" spans="1:8" ht="13.5" thickBot="1">
      <c r="A12" s="141">
        <v>0</v>
      </c>
      <c r="B12" s="142" t="s">
        <v>9</v>
      </c>
      <c r="C12" s="143"/>
      <c r="D12" s="144"/>
      <c r="E12" s="207"/>
      <c r="F12" s="208">
        <f>+F14</f>
        <v>3255093</v>
      </c>
    </row>
    <row r="13" spans="1:8" ht="13.5" thickBot="1">
      <c r="A13" s="147"/>
      <c r="B13" s="148"/>
      <c r="C13" s="149"/>
      <c r="D13" s="150"/>
      <c r="E13" s="209"/>
      <c r="F13" s="163"/>
    </row>
    <row r="14" spans="1:8" ht="26.25" thickBot="1">
      <c r="A14" s="141" t="s">
        <v>22</v>
      </c>
      <c r="B14" s="142" t="s">
        <v>23</v>
      </c>
      <c r="C14" s="143"/>
      <c r="D14" s="144"/>
      <c r="E14" s="207"/>
      <c r="F14" s="208">
        <f>SUM(F15:F15)</f>
        <v>3255093</v>
      </c>
    </row>
    <row r="15" spans="1:8" ht="51">
      <c r="A15" s="164" t="s">
        <v>32</v>
      </c>
      <c r="B15" s="130" t="s">
        <v>33</v>
      </c>
      <c r="C15" s="131" t="s">
        <v>620</v>
      </c>
      <c r="D15" s="165" t="s">
        <v>621</v>
      </c>
      <c r="E15" s="204">
        <v>3255093</v>
      </c>
      <c r="F15" s="167">
        <f>SUM(E15:E15)</f>
        <v>3255093</v>
      </c>
    </row>
    <row r="16" spans="1:8" ht="13.5" thickBot="1">
      <c r="A16" s="164"/>
      <c r="B16" s="130"/>
      <c r="C16" s="131"/>
      <c r="D16" s="165"/>
      <c r="E16" s="204"/>
      <c r="F16" s="167"/>
    </row>
    <row r="17" spans="1:6" ht="13.5" thickBot="1">
      <c r="A17" s="141">
        <v>1</v>
      </c>
      <c r="B17" s="142" t="s">
        <v>76</v>
      </c>
      <c r="C17" s="143"/>
      <c r="D17" s="144"/>
      <c r="E17" s="207"/>
      <c r="F17" s="208">
        <f>+F19+F28+F34+F38+F41+F47+F74</f>
        <v>645708140.34000003</v>
      </c>
    </row>
    <row r="18" spans="1:6" ht="13.5" thickBot="1">
      <c r="A18" s="168"/>
      <c r="B18" s="169"/>
      <c r="C18" s="170"/>
      <c r="D18" s="171"/>
      <c r="E18" s="210"/>
      <c r="F18" s="211"/>
    </row>
    <row r="19" spans="1:6" ht="26.25" thickBot="1">
      <c r="A19" s="141" t="s">
        <v>101</v>
      </c>
      <c r="B19" s="142" t="s">
        <v>102</v>
      </c>
      <c r="C19" s="143"/>
      <c r="D19" s="144"/>
      <c r="E19" s="207"/>
      <c r="F19" s="208">
        <f>SUM(F20:F26)</f>
        <v>378569056</v>
      </c>
    </row>
    <row r="20" spans="1:6" ht="240" customHeight="1">
      <c r="A20" s="212" t="s">
        <v>103</v>
      </c>
      <c r="B20" s="148" t="s">
        <v>104</v>
      </c>
      <c r="C20" s="131" t="s">
        <v>620</v>
      </c>
      <c r="D20" s="165" t="s">
        <v>622</v>
      </c>
      <c r="E20" s="204">
        <v>3663000</v>
      </c>
      <c r="F20" s="163">
        <f>SUM(E20:E20)</f>
        <v>3663000</v>
      </c>
    </row>
    <row r="21" spans="1:6" ht="348.75" customHeight="1">
      <c r="A21" s="261" t="s">
        <v>105</v>
      </c>
      <c r="B21" s="255" t="s">
        <v>106</v>
      </c>
      <c r="C21" s="131" t="s">
        <v>620</v>
      </c>
      <c r="D21" s="165" t="s">
        <v>623</v>
      </c>
      <c r="E21" s="204">
        <v>7559900</v>
      </c>
      <c r="F21" s="256">
        <f>SUM(E21:E22)</f>
        <v>7559900</v>
      </c>
    </row>
    <row r="22" spans="1:6" ht="151.5" customHeight="1">
      <c r="A22" s="261"/>
      <c r="B22" s="255"/>
      <c r="C22" s="131" t="s">
        <v>620</v>
      </c>
      <c r="D22" s="165" t="s">
        <v>624</v>
      </c>
      <c r="E22" s="204"/>
      <c r="F22" s="256"/>
    </row>
    <row r="23" spans="1:6" ht="148.5" customHeight="1">
      <c r="A23" s="175" t="s">
        <v>107</v>
      </c>
      <c r="B23" s="130" t="s">
        <v>108</v>
      </c>
      <c r="C23" s="131" t="s">
        <v>620</v>
      </c>
      <c r="D23" s="165" t="s">
        <v>625</v>
      </c>
      <c r="E23" s="213">
        <v>6950000</v>
      </c>
      <c r="F23" s="167">
        <f>SUM(E23:E23)</f>
        <v>6950000</v>
      </c>
    </row>
    <row r="24" spans="1:6" ht="76.5">
      <c r="A24" s="175" t="s">
        <v>113</v>
      </c>
      <c r="B24" s="130" t="s">
        <v>114</v>
      </c>
      <c r="C24" s="131" t="s">
        <v>487</v>
      </c>
      <c r="D24" s="165" t="s">
        <v>626</v>
      </c>
      <c r="E24" s="204">
        <v>11000000</v>
      </c>
      <c r="F24" s="167">
        <f>SUM(E24:E24)</f>
        <v>11000000</v>
      </c>
    </row>
    <row r="25" spans="1:6" ht="38.25">
      <c r="A25" s="262" t="s">
        <v>115</v>
      </c>
      <c r="B25" s="255" t="s">
        <v>116</v>
      </c>
      <c r="C25" s="131" t="s">
        <v>495</v>
      </c>
      <c r="D25" s="165" t="s">
        <v>627</v>
      </c>
      <c r="E25" s="204">
        <v>334396156</v>
      </c>
      <c r="F25" s="256">
        <f>SUM(E25:E26)</f>
        <v>349396156</v>
      </c>
    </row>
    <row r="26" spans="1:6" ht="25.5">
      <c r="A26" s="262"/>
      <c r="B26" s="255"/>
      <c r="C26" s="131" t="s">
        <v>510</v>
      </c>
      <c r="D26" s="165" t="s">
        <v>628</v>
      </c>
      <c r="E26" s="204">
        <v>15000000</v>
      </c>
      <c r="F26" s="256"/>
    </row>
    <row r="27" spans="1:6" ht="13.5" thickBot="1">
      <c r="A27" s="135"/>
      <c r="B27" s="136"/>
      <c r="C27" s="137"/>
      <c r="D27" s="138"/>
      <c r="E27" s="206"/>
      <c r="F27" s="160"/>
    </row>
    <row r="28" spans="1:6" ht="26.25" thickBot="1">
      <c r="A28" s="141" t="s">
        <v>117</v>
      </c>
      <c r="B28" s="142" t="s">
        <v>118</v>
      </c>
      <c r="C28" s="143"/>
      <c r="D28" s="144"/>
      <c r="E28" s="207"/>
      <c r="F28" s="208">
        <f>SUM(F29:F32)</f>
        <v>135368944.37</v>
      </c>
    </row>
    <row r="29" spans="1:6" ht="73.5" customHeight="1">
      <c r="A29" s="175" t="s">
        <v>121</v>
      </c>
      <c r="B29" s="130" t="s">
        <v>122</v>
      </c>
      <c r="C29" s="131" t="s">
        <v>620</v>
      </c>
      <c r="D29" s="165" t="s">
        <v>629</v>
      </c>
      <c r="E29" s="204">
        <v>3000000</v>
      </c>
      <c r="F29" s="167">
        <f>SUM(E29:E29)</f>
        <v>3000000</v>
      </c>
    </row>
    <row r="30" spans="1:6" ht="63.75">
      <c r="A30" s="175" t="s">
        <v>129</v>
      </c>
      <c r="B30" s="130" t="s">
        <v>130</v>
      </c>
      <c r="C30" s="131" t="s">
        <v>487</v>
      </c>
      <c r="D30" s="165" t="s">
        <v>630</v>
      </c>
      <c r="E30" s="204">
        <v>117018944.37</v>
      </c>
      <c r="F30" s="167">
        <f>SUM(E30:E30)</f>
        <v>117018944.37</v>
      </c>
    </row>
    <row r="31" spans="1:6" ht="171.75" customHeight="1">
      <c r="A31" s="262" t="s">
        <v>131</v>
      </c>
      <c r="B31" s="255" t="s">
        <v>132</v>
      </c>
      <c r="C31" s="131" t="s">
        <v>620</v>
      </c>
      <c r="D31" s="165" t="s">
        <v>631</v>
      </c>
      <c r="E31" s="204">
        <v>14000000</v>
      </c>
      <c r="F31" s="256">
        <f>SUM(E31:E32)</f>
        <v>15350000</v>
      </c>
    </row>
    <row r="32" spans="1:6" ht="63.75">
      <c r="A32" s="262"/>
      <c r="B32" s="255"/>
      <c r="C32" s="131" t="s">
        <v>487</v>
      </c>
      <c r="D32" s="165" t="s">
        <v>632</v>
      </c>
      <c r="E32" s="204">
        <v>1350000</v>
      </c>
      <c r="F32" s="256"/>
    </row>
    <row r="33" spans="1:6">
      <c r="A33" s="164"/>
      <c r="B33" s="130"/>
      <c r="C33" s="131"/>
      <c r="D33" s="165"/>
      <c r="E33" s="204"/>
      <c r="F33" s="167"/>
    </row>
    <row r="34" spans="1:6" ht="25.5">
      <c r="A34" s="153" t="s">
        <v>133</v>
      </c>
      <c r="B34" s="154" t="s">
        <v>134</v>
      </c>
      <c r="C34" s="155"/>
      <c r="D34" s="156"/>
      <c r="E34" s="214"/>
      <c r="F34" s="215">
        <f>SUM(F35:F36)</f>
        <v>5700000</v>
      </c>
    </row>
    <row r="35" spans="1:6" ht="114" customHeight="1">
      <c r="A35" s="175" t="s">
        <v>139</v>
      </c>
      <c r="B35" s="130" t="s">
        <v>140</v>
      </c>
      <c r="C35" s="131" t="s">
        <v>620</v>
      </c>
      <c r="D35" s="165" t="s">
        <v>633</v>
      </c>
      <c r="E35" s="204">
        <v>2950000</v>
      </c>
      <c r="F35" s="167">
        <f>SUM(E35:E35)</f>
        <v>2950000</v>
      </c>
    </row>
    <row r="36" spans="1:6" ht="102">
      <c r="A36" s="175" t="s">
        <v>141</v>
      </c>
      <c r="B36" s="130" t="s">
        <v>142</v>
      </c>
      <c r="C36" s="131" t="s">
        <v>620</v>
      </c>
      <c r="D36" s="165" t="s">
        <v>634</v>
      </c>
      <c r="E36" s="204">
        <v>2750000</v>
      </c>
      <c r="F36" s="167">
        <f>SUM(E36:E36)</f>
        <v>2750000</v>
      </c>
    </row>
    <row r="37" spans="1:6" ht="13.5" thickBot="1">
      <c r="A37" s="135"/>
      <c r="B37" s="136"/>
      <c r="C37" s="137"/>
      <c r="D37" s="138"/>
      <c r="E37" s="206"/>
      <c r="F37" s="160"/>
    </row>
    <row r="38" spans="1:6" ht="26.25" thickBot="1">
      <c r="A38" s="141" t="s">
        <v>143</v>
      </c>
      <c r="B38" s="142" t="s">
        <v>144</v>
      </c>
      <c r="C38" s="143"/>
      <c r="D38" s="144"/>
      <c r="E38" s="207"/>
      <c r="F38" s="208">
        <f>SUM(F39:F39)</f>
        <v>33000000</v>
      </c>
    </row>
    <row r="39" spans="1:6" ht="45" customHeight="1">
      <c r="A39" s="179" t="s">
        <v>145</v>
      </c>
      <c r="B39" s="148" t="s">
        <v>146</v>
      </c>
      <c r="C39" s="131" t="s">
        <v>487</v>
      </c>
      <c r="D39" s="150" t="s">
        <v>635</v>
      </c>
      <c r="E39" s="209">
        <v>33000000</v>
      </c>
      <c r="F39" s="163">
        <f>SUM(E39:E39)</f>
        <v>33000000</v>
      </c>
    </row>
    <row r="40" spans="1:6" ht="13.5" thickBot="1">
      <c r="A40" s="135"/>
      <c r="B40" s="136"/>
      <c r="C40" s="137"/>
      <c r="D40" s="138"/>
      <c r="E40" s="206"/>
      <c r="F40" s="160"/>
    </row>
    <row r="41" spans="1:6" ht="13.5" thickBot="1">
      <c r="A41" s="141" t="s">
        <v>151</v>
      </c>
      <c r="B41" s="142" t="s">
        <v>152</v>
      </c>
      <c r="C41" s="143"/>
      <c r="D41" s="144"/>
      <c r="E41" s="207"/>
      <c r="F41" s="208">
        <f>SUM(F42:F45)</f>
        <v>25652400</v>
      </c>
    </row>
    <row r="42" spans="1:6" ht="139.5" customHeight="1">
      <c r="A42" s="261" t="s">
        <v>153</v>
      </c>
      <c r="B42" s="258" t="s">
        <v>154</v>
      </c>
      <c r="C42" s="131" t="s">
        <v>620</v>
      </c>
      <c r="D42" s="165" t="s">
        <v>636</v>
      </c>
      <c r="E42" s="204">
        <v>18887400</v>
      </c>
      <c r="F42" s="260">
        <f>SUM(E42:E44)</f>
        <v>21527400</v>
      </c>
    </row>
    <row r="43" spans="1:6" ht="204">
      <c r="A43" s="262"/>
      <c r="B43" s="255"/>
      <c r="C43" s="131" t="s">
        <v>487</v>
      </c>
      <c r="D43" s="165" t="s">
        <v>637</v>
      </c>
      <c r="E43" s="288">
        <v>2640000</v>
      </c>
      <c r="F43" s="256"/>
    </row>
    <row r="44" spans="1:6" ht="88.5" customHeight="1">
      <c r="A44" s="262"/>
      <c r="B44" s="255"/>
      <c r="C44" s="131" t="s">
        <v>487</v>
      </c>
      <c r="D44" s="165" t="s">
        <v>638</v>
      </c>
      <c r="E44" s="290"/>
      <c r="F44" s="256"/>
    </row>
    <row r="45" spans="1:6" ht="165.75">
      <c r="A45" s="175" t="s">
        <v>155</v>
      </c>
      <c r="B45" s="130" t="s">
        <v>156</v>
      </c>
      <c r="C45" s="131" t="s">
        <v>620</v>
      </c>
      <c r="D45" s="165" t="s">
        <v>639</v>
      </c>
      <c r="E45" s="204">
        <v>4125000</v>
      </c>
      <c r="F45" s="167">
        <f>SUM(E45:E45)</f>
        <v>4125000</v>
      </c>
    </row>
    <row r="46" spans="1:6" ht="13.5" thickBot="1">
      <c r="A46" s="135"/>
      <c r="B46" s="136"/>
      <c r="C46" s="137"/>
      <c r="D46" s="138"/>
      <c r="E46" s="206"/>
      <c r="F46" s="160"/>
    </row>
    <row r="47" spans="1:6" ht="26.25" thickBot="1">
      <c r="A47" s="141" t="s">
        <v>159</v>
      </c>
      <c r="B47" s="142" t="s">
        <v>160</v>
      </c>
      <c r="C47" s="143"/>
      <c r="D47" s="144"/>
      <c r="E47" s="207"/>
      <c r="F47" s="208">
        <f>SUM(F48:F72)</f>
        <v>67242739.969999999</v>
      </c>
    </row>
    <row r="48" spans="1:6" ht="38.25">
      <c r="A48" s="261" t="s">
        <v>161</v>
      </c>
      <c r="B48" s="258" t="s">
        <v>162</v>
      </c>
      <c r="C48" s="131" t="s">
        <v>487</v>
      </c>
      <c r="D48" s="150" t="s">
        <v>640</v>
      </c>
      <c r="E48" s="209">
        <v>3000000</v>
      </c>
      <c r="F48" s="260">
        <f>SUM(E48:E49)</f>
        <v>4000000</v>
      </c>
    </row>
    <row r="49" spans="1:8" ht="25.5">
      <c r="A49" s="262"/>
      <c r="B49" s="255"/>
      <c r="C49" s="131" t="s">
        <v>510</v>
      </c>
      <c r="D49" s="165" t="s">
        <v>641</v>
      </c>
      <c r="E49" s="204">
        <v>1000000</v>
      </c>
      <c r="F49" s="256"/>
    </row>
    <row r="50" spans="1:8" ht="146.25" customHeight="1">
      <c r="A50" s="175" t="s">
        <v>165</v>
      </c>
      <c r="B50" s="130" t="s">
        <v>166</v>
      </c>
      <c r="C50" s="131" t="s">
        <v>487</v>
      </c>
      <c r="D50" s="165" t="s">
        <v>642</v>
      </c>
      <c r="E50" s="204">
        <v>4200000</v>
      </c>
      <c r="F50" s="167">
        <f>SUM(E50:E50)</f>
        <v>4200000</v>
      </c>
    </row>
    <row r="51" spans="1:8" ht="31.5" customHeight="1">
      <c r="A51" s="262" t="s">
        <v>167</v>
      </c>
      <c r="B51" s="255" t="s">
        <v>168</v>
      </c>
      <c r="C51" s="131" t="s">
        <v>495</v>
      </c>
      <c r="D51" s="165" t="s">
        <v>643</v>
      </c>
      <c r="E51" s="204">
        <v>500000</v>
      </c>
      <c r="F51" s="256">
        <f>SUM(E51:E52)</f>
        <v>9850000</v>
      </c>
    </row>
    <row r="52" spans="1:8" ht="92.25" customHeight="1">
      <c r="A52" s="262"/>
      <c r="B52" s="255"/>
      <c r="C52" s="131" t="s">
        <v>487</v>
      </c>
      <c r="D52" s="165" t="s">
        <v>644</v>
      </c>
      <c r="E52" s="204">
        <v>9350000</v>
      </c>
      <c r="F52" s="256"/>
    </row>
    <row r="53" spans="1:8" ht="38.25">
      <c r="A53" s="175" t="s">
        <v>169</v>
      </c>
      <c r="B53" s="130" t="s">
        <v>170</v>
      </c>
      <c r="C53" s="131" t="s">
        <v>487</v>
      </c>
      <c r="D53" s="165" t="s">
        <v>645</v>
      </c>
      <c r="E53" s="204">
        <v>300000</v>
      </c>
      <c r="F53" s="167">
        <f>SUM(E53:E53)</f>
        <v>300000</v>
      </c>
    </row>
    <row r="54" spans="1:8" ht="84" customHeight="1">
      <c r="A54" s="175" t="s">
        <v>171</v>
      </c>
      <c r="B54" s="130" t="s">
        <v>172</v>
      </c>
      <c r="C54" s="131" t="s">
        <v>487</v>
      </c>
      <c r="D54" s="165" t="s">
        <v>646</v>
      </c>
      <c r="E54" s="204">
        <v>3000000</v>
      </c>
      <c r="F54" s="167">
        <f>SUM(E54:E54)</f>
        <v>3000000</v>
      </c>
    </row>
    <row r="55" spans="1:8" ht="38.25">
      <c r="A55" s="262" t="s">
        <v>173</v>
      </c>
      <c r="B55" s="255" t="s">
        <v>174</v>
      </c>
      <c r="C55" s="131" t="s">
        <v>620</v>
      </c>
      <c r="D55" s="165" t="s">
        <v>647</v>
      </c>
      <c r="E55" s="204">
        <v>500000</v>
      </c>
      <c r="F55" s="256">
        <f>SUM(E55:E59)</f>
        <v>11008739.970000001</v>
      </c>
    </row>
    <row r="56" spans="1:8" ht="38.25">
      <c r="A56" s="262"/>
      <c r="B56" s="255"/>
      <c r="C56" s="131" t="s">
        <v>495</v>
      </c>
      <c r="D56" s="165" t="s">
        <v>648</v>
      </c>
      <c r="E56" s="204">
        <v>610000</v>
      </c>
      <c r="F56" s="256"/>
    </row>
    <row r="57" spans="1:8" ht="51">
      <c r="A57" s="262"/>
      <c r="B57" s="255"/>
      <c r="C57" s="131" t="s">
        <v>501</v>
      </c>
      <c r="D57" s="165" t="s">
        <v>649</v>
      </c>
      <c r="E57" s="204">
        <v>450000</v>
      </c>
      <c r="F57" s="256"/>
    </row>
    <row r="58" spans="1:8" ht="107.25" customHeight="1">
      <c r="A58" s="262"/>
      <c r="B58" s="255"/>
      <c r="C58" s="131" t="s">
        <v>487</v>
      </c>
      <c r="D58" s="165" t="s">
        <v>650</v>
      </c>
      <c r="E58" s="204">
        <v>9308739.9700000007</v>
      </c>
      <c r="F58" s="256"/>
      <c r="H58" s="216"/>
    </row>
    <row r="59" spans="1:8" ht="25.5">
      <c r="A59" s="262"/>
      <c r="B59" s="255"/>
      <c r="C59" s="131" t="s">
        <v>510</v>
      </c>
      <c r="D59" s="165" t="s">
        <v>651</v>
      </c>
      <c r="E59" s="204">
        <v>140000</v>
      </c>
      <c r="F59" s="256"/>
    </row>
    <row r="60" spans="1:8" ht="25.5">
      <c r="A60" s="262" t="s">
        <v>175</v>
      </c>
      <c r="B60" s="255" t="s">
        <v>176</v>
      </c>
      <c r="C60" s="131" t="s">
        <v>620</v>
      </c>
      <c r="D60" s="165" t="s">
        <v>652</v>
      </c>
      <c r="E60" s="204">
        <v>800000</v>
      </c>
      <c r="F60" s="287">
        <f>SUM(E60:E71)</f>
        <v>34384000</v>
      </c>
      <c r="H60" s="203"/>
    </row>
    <row r="61" spans="1:8" ht="63.75">
      <c r="A61" s="262"/>
      <c r="B61" s="255"/>
      <c r="C61" s="131" t="s">
        <v>493</v>
      </c>
      <c r="D61" s="165" t="s">
        <v>653</v>
      </c>
      <c r="E61" s="204">
        <v>750000</v>
      </c>
      <c r="F61" s="287"/>
    </row>
    <row r="62" spans="1:8" ht="51">
      <c r="A62" s="262"/>
      <c r="B62" s="255"/>
      <c r="C62" s="131" t="s">
        <v>495</v>
      </c>
      <c r="D62" s="165" t="s">
        <v>654</v>
      </c>
      <c r="E62" s="204">
        <v>670000</v>
      </c>
      <c r="F62" s="287"/>
    </row>
    <row r="63" spans="1:8" ht="51">
      <c r="A63" s="262"/>
      <c r="B63" s="255"/>
      <c r="C63" s="131" t="s">
        <v>501</v>
      </c>
      <c r="D63" s="165" t="s">
        <v>655</v>
      </c>
      <c r="E63" s="204">
        <v>450000</v>
      </c>
      <c r="F63" s="287"/>
    </row>
    <row r="64" spans="1:8" ht="76.5">
      <c r="A64" s="262"/>
      <c r="B64" s="255"/>
      <c r="C64" s="131" t="s">
        <v>487</v>
      </c>
      <c r="D64" s="165" t="s">
        <v>656</v>
      </c>
      <c r="E64" s="204">
        <v>3264000</v>
      </c>
      <c r="F64" s="287"/>
    </row>
    <row r="65" spans="1:6" ht="25.5">
      <c r="A65" s="262"/>
      <c r="B65" s="255"/>
      <c r="C65" s="131" t="s">
        <v>510</v>
      </c>
      <c r="D65" s="165" t="s">
        <v>657</v>
      </c>
      <c r="E65" s="204">
        <v>100000</v>
      </c>
      <c r="F65" s="287"/>
    </row>
    <row r="66" spans="1:6" ht="120.75" customHeight="1">
      <c r="A66" s="262"/>
      <c r="B66" s="255"/>
      <c r="C66" s="131" t="s">
        <v>499</v>
      </c>
      <c r="D66" s="165" t="s">
        <v>658</v>
      </c>
      <c r="E66" s="288">
        <v>28350000</v>
      </c>
      <c r="F66" s="287"/>
    </row>
    <row r="67" spans="1:6" ht="255">
      <c r="A67" s="262"/>
      <c r="B67" s="255"/>
      <c r="C67" s="131" t="s">
        <v>499</v>
      </c>
      <c r="D67" s="165" t="s">
        <v>659</v>
      </c>
      <c r="E67" s="289"/>
      <c r="F67" s="287"/>
    </row>
    <row r="68" spans="1:6" ht="294.75" customHeight="1">
      <c r="A68" s="262"/>
      <c r="B68" s="255"/>
      <c r="C68" s="131" t="s">
        <v>499</v>
      </c>
      <c r="D68" s="165" t="s">
        <v>660</v>
      </c>
      <c r="E68" s="289"/>
      <c r="F68" s="287"/>
    </row>
    <row r="69" spans="1:6" ht="280.5">
      <c r="A69" s="262"/>
      <c r="B69" s="255"/>
      <c r="C69" s="131" t="s">
        <v>499</v>
      </c>
      <c r="D69" s="165" t="s">
        <v>661</v>
      </c>
      <c r="E69" s="289"/>
      <c r="F69" s="287"/>
    </row>
    <row r="70" spans="1:6" ht="255">
      <c r="A70" s="262"/>
      <c r="B70" s="255"/>
      <c r="C70" s="131" t="s">
        <v>499</v>
      </c>
      <c r="D70" s="165" t="s">
        <v>662</v>
      </c>
      <c r="E70" s="289"/>
      <c r="F70" s="287"/>
    </row>
    <row r="71" spans="1:6" ht="63.75">
      <c r="A71" s="262"/>
      <c r="B71" s="255"/>
      <c r="C71" s="131" t="s">
        <v>499</v>
      </c>
      <c r="D71" s="165" t="s">
        <v>663</v>
      </c>
      <c r="E71" s="290"/>
      <c r="F71" s="287"/>
    </row>
    <row r="72" spans="1:6" ht="51">
      <c r="A72" s="175" t="s">
        <v>177</v>
      </c>
      <c r="B72" s="130" t="s">
        <v>178</v>
      </c>
      <c r="C72" s="131" t="s">
        <v>510</v>
      </c>
      <c r="D72" s="165" t="s">
        <v>664</v>
      </c>
      <c r="E72" s="204">
        <v>500000</v>
      </c>
      <c r="F72" s="167">
        <f>SUM(E72:E72)</f>
        <v>500000</v>
      </c>
    </row>
    <row r="73" spans="1:6" ht="13.5" thickBot="1">
      <c r="A73" s="187"/>
      <c r="B73" s="136"/>
      <c r="C73" s="137"/>
      <c r="D73" s="138"/>
      <c r="E73" s="206"/>
      <c r="F73" s="160"/>
    </row>
    <row r="74" spans="1:6" ht="13.5" thickBot="1">
      <c r="A74" s="141" t="s">
        <v>179</v>
      </c>
      <c r="B74" s="142" t="s">
        <v>180</v>
      </c>
      <c r="C74" s="142"/>
      <c r="D74" s="144"/>
      <c r="E74" s="207"/>
      <c r="F74" s="208">
        <f>+F75</f>
        <v>175000</v>
      </c>
    </row>
    <row r="75" spans="1:6" ht="38.25">
      <c r="A75" s="175" t="s">
        <v>187</v>
      </c>
      <c r="B75" s="130" t="s">
        <v>188</v>
      </c>
      <c r="C75" s="131" t="s">
        <v>487</v>
      </c>
      <c r="D75" s="165" t="s">
        <v>665</v>
      </c>
      <c r="E75" s="204">
        <v>175000</v>
      </c>
      <c r="F75" s="167">
        <f>SUM(E75:E75)</f>
        <v>175000</v>
      </c>
    </row>
    <row r="76" spans="1:6" ht="13.5" thickBot="1">
      <c r="A76" s="135"/>
      <c r="B76" s="136"/>
      <c r="C76" s="137"/>
      <c r="D76" s="138"/>
      <c r="E76" s="206"/>
      <c r="F76" s="160"/>
    </row>
    <row r="77" spans="1:6" ht="13.5" thickBot="1">
      <c r="A77" s="141">
        <v>2</v>
      </c>
      <c r="B77" s="142" t="s">
        <v>203</v>
      </c>
      <c r="C77" s="143"/>
      <c r="D77" s="144"/>
      <c r="E77" s="207"/>
      <c r="F77" s="208">
        <f>+F79+F83+F86+F89</f>
        <v>9980700</v>
      </c>
    </row>
    <row r="78" spans="1:6" ht="13.5" thickBot="1">
      <c r="A78" s="168"/>
      <c r="B78" s="169"/>
      <c r="C78" s="170"/>
      <c r="D78" s="171"/>
      <c r="E78" s="210"/>
      <c r="F78" s="211"/>
    </row>
    <row r="79" spans="1:6" ht="26.25" thickBot="1">
      <c r="A79" s="141" t="s">
        <v>204</v>
      </c>
      <c r="B79" s="142" t="s">
        <v>205</v>
      </c>
      <c r="C79" s="143"/>
      <c r="D79" s="144"/>
      <c r="E79" s="207"/>
      <c r="F79" s="208">
        <f>SUM(F80:F81)</f>
        <v>2168000</v>
      </c>
    </row>
    <row r="80" spans="1:6" ht="51">
      <c r="A80" s="164" t="s">
        <v>212</v>
      </c>
      <c r="B80" s="130" t="s">
        <v>213</v>
      </c>
      <c r="C80" s="131" t="s">
        <v>495</v>
      </c>
      <c r="D80" s="165" t="s">
        <v>666</v>
      </c>
      <c r="E80" s="204">
        <v>1168000</v>
      </c>
      <c r="F80" s="167">
        <f>SUM(E80:E80)</f>
        <v>1168000</v>
      </c>
    </row>
    <row r="81" spans="1:6" ht="38.25">
      <c r="A81" s="164" t="s">
        <v>214</v>
      </c>
      <c r="B81" s="130" t="s">
        <v>215</v>
      </c>
      <c r="C81" s="131" t="s">
        <v>510</v>
      </c>
      <c r="D81" s="165" t="s">
        <v>667</v>
      </c>
      <c r="E81" s="204">
        <v>1000000</v>
      </c>
      <c r="F81" s="167">
        <f>SUM(E81:E81)</f>
        <v>1000000</v>
      </c>
    </row>
    <row r="82" spans="1:6" ht="13.5" thickBot="1">
      <c r="A82" s="135"/>
      <c r="B82" s="180"/>
      <c r="C82" s="181"/>
      <c r="D82" s="182"/>
      <c r="E82" s="206"/>
      <c r="F82" s="160"/>
    </row>
    <row r="83" spans="1:6" ht="39" thickBot="1">
      <c r="A83" s="141" t="s">
        <v>226</v>
      </c>
      <c r="B83" s="142" t="s">
        <v>227</v>
      </c>
      <c r="C83" s="143"/>
      <c r="D83" s="144"/>
      <c r="E83" s="207"/>
      <c r="F83" s="208">
        <f>SUM(F84:F84)</f>
        <v>2100000</v>
      </c>
    </row>
    <row r="84" spans="1:6" ht="153">
      <c r="A84" s="164" t="s">
        <v>234</v>
      </c>
      <c r="B84" s="130" t="s">
        <v>235</v>
      </c>
      <c r="C84" s="131" t="s">
        <v>499</v>
      </c>
      <c r="D84" s="165" t="s">
        <v>668</v>
      </c>
      <c r="E84" s="204">
        <v>2100000</v>
      </c>
      <c r="F84" s="167">
        <f>SUM(E84:E84)</f>
        <v>2100000</v>
      </c>
    </row>
    <row r="85" spans="1:6" ht="13.5" thickBot="1">
      <c r="A85" s="135"/>
      <c r="B85" s="136"/>
      <c r="C85" s="137"/>
      <c r="D85" s="138"/>
      <c r="E85" s="206"/>
      <c r="F85" s="160"/>
    </row>
    <row r="86" spans="1:6" ht="26.25" thickBot="1">
      <c r="A86" s="141" t="s">
        <v>242</v>
      </c>
      <c r="B86" s="142" t="s">
        <v>243</v>
      </c>
      <c r="C86" s="143"/>
      <c r="D86" s="144"/>
      <c r="E86" s="207"/>
      <c r="F86" s="208">
        <f>SUM(F87:F87)</f>
        <v>500000</v>
      </c>
    </row>
    <row r="87" spans="1:6" ht="25.5">
      <c r="A87" s="164" t="s">
        <v>246</v>
      </c>
      <c r="B87" s="130" t="s">
        <v>247</v>
      </c>
      <c r="C87" s="131" t="s">
        <v>495</v>
      </c>
      <c r="D87" s="165" t="s">
        <v>669</v>
      </c>
      <c r="E87" s="204">
        <v>500000</v>
      </c>
      <c r="F87" s="167">
        <f>SUM(E87:E87)</f>
        <v>500000</v>
      </c>
    </row>
    <row r="88" spans="1:6" ht="13.5" thickBot="1">
      <c r="A88" s="135"/>
      <c r="B88" s="136"/>
      <c r="C88" s="137"/>
      <c r="D88" s="138"/>
      <c r="E88" s="206"/>
      <c r="F88" s="160"/>
    </row>
    <row r="89" spans="1:6" ht="26.25" thickBot="1">
      <c r="A89" s="141" t="s">
        <v>257</v>
      </c>
      <c r="B89" s="142" t="s">
        <v>258</v>
      </c>
      <c r="C89" s="143"/>
      <c r="D89" s="144"/>
      <c r="E89" s="207"/>
      <c r="F89" s="208">
        <f>SUM(F90:F97)</f>
        <v>5212700</v>
      </c>
    </row>
    <row r="90" spans="1:6" ht="25.5">
      <c r="A90" s="257" t="s">
        <v>259</v>
      </c>
      <c r="B90" s="258" t="s">
        <v>260</v>
      </c>
      <c r="C90" s="131" t="s">
        <v>620</v>
      </c>
      <c r="D90" s="150" t="s">
        <v>670</v>
      </c>
      <c r="E90" s="209">
        <v>202500</v>
      </c>
      <c r="F90" s="260">
        <f>SUM(E90:E92)</f>
        <v>926000</v>
      </c>
    </row>
    <row r="91" spans="1:6" ht="148.5" customHeight="1">
      <c r="A91" s="254"/>
      <c r="B91" s="255"/>
      <c r="C91" s="131" t="s">
        <v>495</v>
      </c>
      <c r="D91" s="165" t="s">
        <v>671</v>
      </c>
      <c r="E91" s="204">
        <v>223500</v>
      </c>
      <c r="F91" s="256"/>
    </row>
    <row r="92" spans="1:6" ht="38.25">
      <c r="A92" s="254"/>
      <c r="B92" s="255"/>
      <c r="C92" s="131" t="s">
        <v>510</v>
      </c>
      <c r="D92" s="138" t="s">
        <v>672</v>
      </c>
      <c r="E92" s="204">
        <v>500000</v>
      </c>
      <c r="F92" s="256"/>
    </row>
    <row r="93" spans="1:6" ht="175.5" customHeight="1">
      <c r="A93" s="254" t="s">
        <v>263</v>
      </c>
      <c r="B93" s="284" t="s">
        <v>264</v>
      </c>
      <c r="C93" s="285" t="s">
        <v>495</v>
      </c>
      <c r="D93" s="217" t="s">
        <v>673</v>
      </c>
      <c r="E93" s="281">
        <v>1321000</v>
      </c>
      <c r="F93" s="256">
        <f>SUM(E93:E95)</f>
        <v>3321000</v>
      </c>
    </row>
    <row r="94" spans="1:6" ht="132" customHeight="1">
      <c r="A94" s="254"/>
      <c r="B94" s="284"/>
      <c r="C94" s="286"/>
      <c r="D94" s="218" t="s">
        <v>674</v>
      </c>
      <c r="E94" s="283"/>
      <c r="F94" s="256"/>
    </row>
    <row r="95" spans="1:6" ht="38.25">
      <c r="A95" s="254"/>
      <c r="B95" s="255"/>
      <c r="C95" s="131" t="s">
        <v>510</v>
      </c>
      <c r="D95" s="150" t="s">
        <v>675</v>
      </c>
      <c r="E95" s="204">
        <v>2000000</v>
      </c>
      <c r="F95" s="256"/>
    </row>
    <row r="96" spans="1:6" ht="25.5">
      <c r="A96" s="164" t="s">
        <v>265</v>
      </c>
      <c r="B96" s="130" t="s">
        <v>266</v>
      </c>
      <c r="C96" s="131" t="s">
        <v>510</v>
      </c>
      <c r="D96" s="165" t="s">
        <v>676</v>
      </c>
      <c r="E96" s="204">
        <v>860000</v>
      </c>
      <c r="F96" s="167">
        <f>SUM(E96:E96)</f>
        <v>860000</v>
      </c>
    </row>
    <row r="97" spans="1:6" ht="63.75">
      <c r="A97" s="164" t="s">
        <v>271</v>
      </c>
      <c r="B97" s="130" t="s">
        <v>272</v>
      </c>
      <c r="C97" s="131" t="s">
        <v>487</v>
      </c>
      <c r="D97" s="165" t="s">
        <v>677</v>
      </c>
      <c r="E97" s="204">
        <v>105700</v>
      </c>
      <c r="F97" s="167">
        <f>SUM(E97:E97)</f>
        <v>105700</v>
      </c>
    </row>
    <row r="98" spans="1:6" ht="13.5" thickBot="1">
      <c r="A98" s="135"/>
      <c r="B98" s="136"/>
      <c r="C98" s="137"/>
      <c r="D98" s="138"/>
      <c r="E98" s="206"/>
      <c r="F98" s="160"/>
    </row>
    <row r="99" spans="1:6" ht="13.5" thickBot="1">
      <c r="A99" s="141">
        <v>5</v>
      </c>
      <c r="B99" s="142" t="s">
        <v>275</v>
      </c>
      <c r="C99" s="143"/>
      <c r="D99" s="144"/>
      <c r="E99" s="207"/>
      <c r="F99" s="219">
        <f>+F101</f>
        <v>82845000</v>
      </c>
    </row>
    <row r="100" spans="1:6" ht="13.5" thickBot="1">
      <c r="A100" s="168"/>
      <c r="B100" s="169"/>
      <c r="C100" s="170"/>
      <c r="D100" s="171"/>
      <c r="E100" s="210"/>
      <c r="F100" s="220"/>
    </row>
    <row r="101" spans="1:6" ht="26.25" thickBot="1">
      <c r="A101" s="141" t="s">
        <v>276</v>
      </c>
      <c r="B101" s="142" t="s">
        <v>277</v>
      </c>
      <c r="C101" s="143"/>
      <c r="D101" s="144"/>
      <c r="E101" s="207"/>
      <c r="F101" s="219">
        <f>SUM(F102:F123)</f>
        <v>82845000</v>
      </c>
    </row>
    <row r="102" spans="1:6" ht="51">
      <c r="A102" s="262" t="s">
        <v>282</v>
      </c>
      <c r="B102" s="255" t="s">
        <v>283</v>
      </c>
      <c r="C102" s="131" t="s">
        <v>501</v>
      </c>
      <c r="D102" s="165" t="s">
        <v>678</v>
      </c>
      <c r="E102" s="204">
        <v>100000</v>
      </c>
      <c r="F102" s="256">
        <f>SUM(E102:E105)</f>
        <v>580000</v>
      </c>
    </row>
    <row r="103" spans="1:6" ht="38.25">
      <c r="A103" s="262"/>
      <c r="B103" s="255"/>
      <c r="C103" s="131" t="s">
        <v>487</v>
      </c>
      <c r="D103" s="165" t="s">
        <v>679</v>
      </c>
      <c r="E103" s="204">
        <v>100000</v>
      </c>
      <c r="F103" s="256"/>
    </row>
    <row r="104" spans="1:6" ht="36.75" customHeight="1">
      <c r="A104" s="262"/>
      <c r="B104" s="255"/>
      <c r="C104" s="131" t="s">
        <v>510</v>
      </c>
      <c r="D104" s="165" t="s">
        <v>680</v>
      </c>
      <c r="E104" s="204">
        <v>60000</v>
      </c>
      <c r="F104" s="256"/>
    </row>
    <row r="105" spans="1:6" ht="85.5" customHeight="1">
      <c r="A105" s="262"/>
      <c r="B105" s="255"/>
      <c r="C105" s="131" t="s">
        <v>499</v>
      </c>
      <c r="D105" s="165" t="s">
        <v>681</v>
      </c>
      <c r="E105" s="204">
        <v>320000</v>
      </c>
      <c r="F105" s="256"/>
    </row>
    <row r="106" spans="1:6" ht="51">
      <c r="A106" s="254" t="s">
        <v>284</v>
      </c>
      <c r="B106" s="255" t="s">
        <v>285</v>
      </c>
      <c r="C106" s="131" t="s">
        <v>620</v>
      </c>
      <c r="D106" s="165" t="s">
        <v>682</v>
      </c>
      <c r="E106" s="204">
        <v>310000</v>
      </c>
      <c r="F106" s="256">
        <f>SUM(E106:E112)</f>
        <v>2305000</v>
      </c>
    </row>
    <row r="107" spans="1:6" ht="38.25">
      <c r="A107" s="254"/>
      <c r="B107" s="255"/>
      <c r="C107" s="131" t="s">
        <v>510</v>
      </c>
      <c r="D107" s="165" t="s">
        <v>683</v>
      </c>
      <c r="E107" s="204">
        <v>200000</v>
      </c>
      <c r="F107" s="256"/>
    </row>
    <row r="108" spans="1:6" ht="27" customHeight="1">
      <c r="A108" s="254"/>
      <c r="B108" s="255"/>
      <c r="C108" s="131" t="s">
        <v>495</v>
      </c>
      <c r="D108" s="165" t="s">
        <v>684</v>
      </c>
      <c r="E108" s="204">
        <v>800000</v>
      </c>
      <c r="F108" s="256"/>
    </row>
    <row r="109" spans="1:6" ht="51">
      <c r="A109" s="254"/>
      <c r="B109" s="255"/>
      <c r="C109" s="131" t="s">
        <v>501</v>
      </c>
      <c r="D109" s="165" t="s">
        <v>685</v>
      </c>
      <c r="E109" s="204">
        <v>210000</v>
      </c>
      <c r="F109" s="256"/>
    </row>
    <row r="110" spans="1:6" ht="63.75">
      <c r="A110" s="254"/>
      <c r="B110" s="255"/>
      <c r="C110" s="131" t="s">
        <v>487</v>
      </c>
      <c r="D110" s="165" t="s">
        <v>686</v>
      </c>
      <c r="E110" s="204">
        <v>375000</v>
      </c>
      <c r="F110" s="256"/>
    </row>
    <row r="111" spans="1:6" ht="38.25">
      <c r="A111" s="254"/>
      <c r="B111" s="255"/>
      <c r="C111" s="131" t="s">
        <v>499</v>
      </c>
      <c r="D111" s="165" t="s">
        <v>687</v>
      </c>
      <c r="E111" s="204">
        <v>210000</v>
      </c>
      <c r="F111" s="256"/>
    </row>
    <row r="112" spans="1:6" ht="21.75" customHeight="1">
      <c r="A112" s="254"/>
      <c r="B112" s="255"/>
      <c r="C112" s="131" t="s">
        <v>528</v>
      </c>
      <c r="D112" s="138" t="s">
        <v>688</v>
      </c>
      <c r="E112" s="204">
        <v>200000</v>
      </c>
      <c r="F112" s="256"/>
    </row>
    <row r="113" spans="1:6" ht="43.5" customHeight="1">
      <c r="A113" s="254" t="s">
        <v>286</v>
      </c>
      <c r="B113" s="255" t="s">
        <v>287</v>
      </c>
      <c r="C113" s="221" t="s">
        <v>495</v>
      </c>
      <c r="D113" s="165" t="s">
        <v>689</v>
      </c>
      <c r="E113" s="222">
        <v>20000000</v>
      </c>
      <c r="F113" s="256">
        <f>SUM(E113:E120)</f>
        <v>77150000</v>
      </c>
    </row>
    <row r="114" spans="1:6" ht="89.25">
      <c r="A114" s="254"/>
      <c r="B114" s="255"/>
      <c r="C114" s="278" t="s">
        <v>499</v>
      </c>
      <c r="D114" s="223" t="s">
        <v>690</v>
      </c>
      <c r="E114" s="281">
        <v>55650000</v>
      </c>
      <c r="F114" s="256"/>
    </row>
    <row r="115" spans="1:6" ht="95.25" customHeight="1">
      <c r="A115" s="254"/>
      <c r="B115" s="255"/>
      <c r="C115" s="279"/>
      <c r="D115" s="223" t="s">
        <v>691</v>
      </c>
      <c r="E115" s="282"/>
      <c r="F115" s="256"/>
    </row>
    <row r="116" spans="1:6" ht="214.5" customHeight="1">
      <c r="A116" s="254"/>
      <c r="B116" s="255"/>
      <c r="C116" s="279"/>
      <c r="D116" s="223" t="s">
        <v>692</v>
      </c>
      <c r="E116" s="282"/>
      <c r="F116" s="256"/>
    </row>
    <row r="117" spans="1:6" ht="51">
      <c r="A117" s="254"/>
      <c r="B117" s="255"/>
      <c r="C117" s="279"/>
      <c r="D117" s="223" t="s">
        <v>693</v>
      </c>
      <c r="E117" s="282"/>
      <c r="F117" s="256"/>
    </row>
    <row r="118" spans="1:6" ht="204">
      <c r="A118" s="254"/>
      <c r="B118" s="255"/>
      <c r="C118" s="279"/>
      <c r="D118" s="223" t="s">
        <v>694</v>
      </c>
      <c r="E118" s="282"/>
      <c r="F118" s="256"/>
    </row>
    <row r="119" spans="1:6" ht="234" customHeight="1">
      <c r="A119" s="254"/>
      <c r="B119" s="255"/>
      <c r="C119" s="280"/>
      <c r="D119" s="159" t="s">
        <v>695</v>
      </c>
      <c r="E119" s="283"/>
      <c r="F119" s="256"/>
    </row>
    <row r="120" spans="1:6" ht="63.75">
      <c r="A120" s="254"/>
      <c r="B120" s="255"/>
      <c r="C120" s="131" t="s">
        <v>528</v>
      </c>
      <c r="D120" s="150" t="s">
        <v>696</v>
      </c>
      <c r="E120" s="204">
        <v>1500000</v>
      </c>
      <c r="F120" s="256"/>
    </row>
    <row r="121" spans="1:6" ht="29.25" customHeight="1">
      <c r="A121" s="175" t="s">
        <v>288</v>
      </c>
      <c r="B121" s="130" t="s">
        <v>289</v>
      </c>
      <c r="C121" s="131" t="s">
        <v>620</v>
      </c>
      <c r="D121" s="165" t="s">
        <v>697</v>
      </c>
      <c r="E121" s="204">
        <v>160000</v>
      </c>
      <c r="F121" s="167">
        <f>SUM(E121:E121)</f>
        <v>160000</v>
      </c>
    </row>
    <row r="122" spans="1:6" ht="38.25">
      <c r="A122" s="254" t="s">
        <v>292</v>
      </c>
      <c r="B122" s="255" t="s">
        <v>293</v>
      </c>
      <c r="C122" s="131" t="s">
        <v>495</v>
      </c>
      <c r="D122" s="165" t="s">
        <v>698</v>
      </c>
      <c r="E122" s="204">
        <v>2500000</v>
      </c>
      <c r="F122" s="256">
        <f>SUM(E122:E123)</f>
        <v>2650000</v>
      </c>
    </row>
    <row r="123" spans="1:6" ht="51">
      <c r="A123" s="254"/>
      <c r="B123" s="255"/>
      <c r="C123" s="131" t="s">
        <v>501</v>
      </c>
      <c r="D123" s="165" t="s">
        <v>699</v>
      </c>
      <c r="E123" s="204">
        <v>150000</v>
      </c>
      <c r="F123" s="256"/>
    </row>
    <row r="124" spans="1:6" ht="13.5" thickBot="1">
      <c r="A124" s="135"/>
      <c r="B124" s="136"/>
      <c r="C124" s="137"/>
      <c r="D124" s="138"/>
      <c r="E124" s="206"/>
      <c r="F124" s="160"/>
    </row>
    <row r="125" spans="1:6" ht="13.5" thickBot="1">
      <c r="A125" s="141">
        <v>6</v>
      </c>
      <c r="B125" s="142" t="s">
        <v>328</v>
      </c>
      <c r="C125" s="143"/>
      <c r="D125" s="144"/>
      <c r="E125" s="207"/>
      <c r="F125" s="208">
        <f>+F127+F130+F133</f>
        <v>1529500</v>
      </c>
    </row>
    <row r="126" spans="1:6">
      <c r="A126" s="162"/>
      <c r="B126" s="148"/>
      <c r="C126" s="149"/>
      <c r="D126" s="150"/>
      <c r="E126" s="209"/>
      <c r="F126" s="163"/>
    </row>
    <row r="127" spans="1:6" ht="25.5">
      <c r="A127" s="153">
        <v>6.02</v>
      </c>
      <c r="B127" s="154" t="s">
        <v>349</v>
      </c>
      <c r="C127" s="155"/>
      <c r="D127" s="156"/>
      <c r="E127" s="214"/>
      <c r="F127" s="215">
        <f>SUM(F128:F128)</f>
        <v>350000</v>
      </c>
    </row>
    <row r="128" spans="1:6" ht="29.25" customHeight="1">
      <c r="A128" s="175" t="s">
        <v>356</v>
      </c>
      <c r="B128" s="130" t="s">
        <v>357</v>
      </c>
      <c r="C128" s="131" t="s">
        <v>620</v>
      </c>
      <c r="D128" s="165" t="s">
        <v>700</v>
      </c>
      <c r="E128" s="204">
        <v>350000</v>
      </c>
      <c r="F128" s="167">
        <f>SUM(E128:E128)</f>
        <v>350000</v>
      </c>
    </row>
    <row r="129" spans="1:6" ht="13.5" thickBot="1">
      <c r="A129" s="187"/>
      <c r="B129" s="136"/>
      <c r="C129" s="137"/>
      <c r="D129" s="138"/>
      <c r="E129" s="206"/>
      <c r="F129" s="160"/>
    </row>
    <row r="130" spans="1:6" ht="39" thickBot="1">
      <c r="A130" s="141">
        <v>6.06</v>
      </c>
      <c r="B130" s="142" t="s">
        <v>383</v>
      </c>
      <c r="C130" s="143"/>
      <c r="D130" s="144"/>
      <c r="E130" s="207"/>
      <c r="F130" s="208">
        <f>SUM(F131:F131)</f>
        <v>500000</v>
      </c>
    </row>
    <row r="131" spans="1:6" ht="42" customHeight="1">
      <c r="A131" s="175" t="s">
        <v>386</v>
      </c>
      <c r="B131" s="130" t="s">
        <v>387</v>
      </c>
      <c r="C131" s="131" t="s">
        <v>487</v>
      </c>
      <c r="D131" s="165" t="s">
        <v>701</v>
      </c>
      <c r="E131" s="204">
        <v>500000</v>
      </c>
      <c r="F131" s="167">
        <f>SUM(E131:E131)</f>
        <v>500000</v>
      </c>
    </row>
    <row r="132" spans="1:6" ht="13.5" thickBot="1">
      <c r="A132" s="135"/>
      <c r="B132" s="136"/>
      <c r="C132" s="137"/>
      <c r="D132" s="138"/>
      <c r="E132" s="206"/>
      <c r="F132" s="160"/>
    </row>
    <row r="133" spans="1:6" ht="26.25" thickBot="1">
      <c r="A133" s="141" t="s">
        <v>388</v>
      </c>
      <c r="B133" s="142" t="s">
        <v>389</v>
      </c>
      <c r="C133" s="143"/>
      <c r="D133" s="144"/>
      <c r="E133" s="207"/>
      <c r="F133" s="208">
        <f>SUM(F134:F134)</f>
        <v>679500</v>
      </c>
    </row>
    <row r="134" spans="1:6" ht="63.75">
      <c r="A134" s="162" t="s">
        <v>390</v>
      </c>
      <c r="B134" s="148" t="s">
        <v>391</v>
      </c>
      <c r="C134" s="131" t="s">
        <v>620</v>
      </c>
      <c r="D134" s="150" t="s">
        <v>702</v>
      </c>
      <c r="E134" s="204">
        <v>679500</v>
      </c>
      <c r="F134" s="163">
        <f>SUM(E134:E134)</f>
        <v>679500</v>
      </c>
    </row>
    <row r="135" spans="1:6" ht="13.5" thickBot="1">
      <c r="A135" s="188"/>
      <c r="B135" s="189"/>
      <c r="C135" s="190"/>
      <c r="D135" s="191"/>
      <c r="E135" s="224"/>
      <c r="F135" s="225"/>
    </row>
  </sheetData>
  <mergeCells count="57">
    <mergeCell ref="A1:F1"/>
    <mergeCell ref="A2:F2"/>
    <mergeCell ref="A3:F3"/>
    <mergeCell ref="A4:F4"/>
    <mergeCell ref="A5:A8"/>
    <mergeCell ref="B5:B8"/>
    <mergeCell ref="C5:D7"/>
    <mergeCell ref="E5:E8"/>
    <mergeCell ref="F5:F8"/>
    <mergeCell ref="A21:A22"/>
    <mergeCell ref="B21:B22"/>
    <mergeCell ref="F21:F22"/>
    <mergeCell ref="A25:A26"/>
    <mergeCell ref="B25:B26"/>
    <mergeCell ref="F25:F26"/>
    <mergeCell ref="A31:A32"/>
    <mergeCell ref="B31:B32"/>
    <mergeCell ref="F31:F32"/>
    <mergeCell ref="A42:A44"/>
    <mergeCell ref="B42:B44"/>
    <mergeCell ref="F42:F44"/>
    <mergeCell ref="E43:E44"/>
    <mergeCell ref="A48:A49"/>
    <mergeCell ref="B48:B49"/>
    <mergeCell ref="F48:F49"/>
    <mergeCell ref="A51:A52"/>
    <mergeCell ref="B51:B52"/>
    <mergeCell ref="F51:F52"/>
    <mergeCell ref="A55:A59"/>
    <mergeCell ref="B55:B59"/>
    <mergeCell ref="F55:F59"/>
    <mergeCell ref="A60:A71"/>
    <mergeCell ref="B60:B71"/>
    <mergeCell ref="F60:F71"/>
    <mergeCell ref="E66:E71"/>
    <mergeCell ref="A90:A92"/>
    <mergeCell ref="B90:B92"/>
    <mergeCell ref="F90:F92"/>
    <mergeCell ref="A93:A95"/>
    <mergeCell ref="B93:B95"/>
    <mergeCell ref="C93:C94"/>
    <mergeCell ref="E93:E94"/>
    <mergeCell ref="F93:F95"/>
    <mergeCell ref="A122:A123"/>
    <mergeCell ref="B122:B123"/>
    <mergeCell ref="F122:F123"/>
    <mergeCell ref="A102:A105"/>
    <mergeCell ref="B102:B105"/>
    <mergeCell ref="F102:F105"/>
    <mergeCell ref="A106:A112"/>
    <mergeCell ref="B106:B112"/>
    <mergeCell ref="F106:F112"/>
    <mergeCell ref="A113:A120"/>
    <mergeCell ref="B113:B120"/>
    <mergeCell ref="F113:F120"/>
    <mergeCell ref="C114:C119"/>
    <mergeCell ref="E114:E119"/>
  </mergeCells>
  <pageMargins left="0.70866141732283472" right="0.70866141732283472" top="0.74803149606299213" bottom="0.74803149606299213" header="0.31496062992125984" footer="0.31496062992125984"/>
  <pageSetup scale="8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6</vt:i4>
      </vt:variant>
    </vt:vector>
  </HeadingPairs>
  <TitlesOfParts>
    <vt:vector size="12" baseType="lpstr">
      <vt:lpstr>Presupuesto global</vt:lpstr>
      <vt:lpstr>Gastos Ing. propios</vt:lpstr>
      <vt:lpstr>Gastos Transferencia</vt:lpstr>
      <vt:lpstr>Ingresos</vt:lpstr>
      <vt:lpstr>Transferencia Gobierno</vt:lpstr>
      <vt:lpstr>Ingresos Propios</vt:lpstr>
      <vt:lpstr>'Gastos Ing. propios'!Área_de_impresión</vt:lpstr>
      <vt:lpstr>'Gastos Transferencia'!Área_de_impresión</vt:lpstr>
      <vt:lpstr>'Presupuesto global'!Área_de_impresión</vt:lpstr>
      <vt:lpstr>'Gastos Ing. propios'!Títulos_a_imprimir</vt:lpstr>
      <vt:lpstr>'Gastos Transferencia'!Títulos_a_imprimir</vt:lpstr>
      <vt:lpstr>'Presupuesto global'!Títulos_a_imprimir</vt:lpstr>
    </vt:vector>
  </TitlesOfParts>
  <Company>Archivo Nacional de Costa Rica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murbina</dc:creator>
  <cp:lastModifiedBy>Maricela Cordero Vega</cp:lastModifiedBy>
  <cp:lastPrinted>2017-11-15T20:51:56Z</cp:lastPrinted>
  <dcterms:created xsi:type="dcterms:W3CDTF">2013-04-30T17:04:41Z</dcterms:created>
  <dcterms:modified xsi:type="dcterms:W3CDTF">2017-11-15T20:52:24Z</dcterms:modified>
</cp:coreProperties>
</file>