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urbina\Documents\2016\WEB\"/>
    </mc:Choice>
  </mc:AlternateContent>
  <bookViews>
    <workbookView xWindow="0" yWindow="0" windowWidth="24000" windowHeight="8535" activeTab="1"/>
  </bookViews>
  <sheets>
    <sheet name="Ingresos" sheetId="1" r:id="rId1"/>
    <sheet name="Global" sheetId="4" r:id="rId2"/>
    <sheet name="Transferencia" sheetId="2" r:id="rId3"/>
    <sheet name="Ingresos Propios" sheetId="3" r:id="rId4"/>
    <sheet name="Justificaciones Transferencia" sheetId="6" r:id="rId5"/>
    <sheet name="Justificación Ingresos Propios " sheetId="5" r:id="rId6"/>
  </sheets>
  <externalReferences>
    <externalReference r:id="rId7"/>
    <externalReference r:id="rId8"/>
  </externalReferences>
  <definedNames>
    <definedName name="_xlnm._FilterDatabase" localSheetId="5" hidden="1">'Justificación Ingresos Propios '!$A$6:$F$10</definedName>
    <definedName name="_xlnm.Print_Area" localSheetId="5">'Justificación Ingresos Propios '!$A$1:$F$126</definedName>
    <definedName name="_xlnm.Print_Area" localSheetId="4">'Justificaciones Transferencia'!$A$1:$F$252</definedName>
    <definedName name="_xlnm.Print_Titles" localSheetId="1">Global!$6:$8</definedName>
    <definedName name="_xlnm.Print_Titles" localSheetId="3">'Ingresos Propios'!$6:$8</definedName>
    <definedName name="_xlnm.Print_Titles" localSheetId="5">'Justificación Ingresos Propios '!$1:$9</definedName>
    <definedName name="_xlnm.Print_Titles" localSheetId="4">'Justificaciones Transferencia'!$1:$9</definedName>
    <definedName name="_xlnm.Print_Titles" localSheetId="2">Transferencia!$6:$9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6" l="1"/>
  <c r="F15" i="6" s="1"/>
  <c r="F17" i="6"/>
  <c r="F20" i="6"/>
  <c r="F19" i="6" s="1"/>
  <c r="F23" i="6"/>
  <c r="F24" i="6"/>
  <c r="F25" i="6"/>
  <c r="F26" i="6"/>
  <c r="F22" i="6" s="1"/>
  <c r="F27" i="6"/>
  <c r="F30" i="6"/>
  <c r="F29" i="6" s="1"/>
  <c r="F31" i="6"/>
  <c r="F34" i="6"/>
  <c r="F35" i="6"/>
  <c r="F36" i="6"/>
  <c r="F33" i="6" s="1"/>
  <c r="F37" i="6"/>
  <c r="F42" i="6"/>
  <c r="F41" i="6" s="1"/>
  <c r="F46" i="6"/>
  <c r="F47" i="6"/>
  <c r="F48" i="6"/>
  <c r="F45" i="6" s="1"/>
  <c r="F54" i="6"/>
  <c r="F56" i="6"/>
  <c r="F60" i="6"/>
  <c r="F59" i="6" s="1"/>
  <c r="F62" i="6"/>
  <c r="F66" i="6"/>
  <c r="F68" i="6"/>
  <c r="F71" i="6"/>
  <c r="F73" i="6"/>
  <c r="F74" i="6"/>
  <c r="F77" i="6"/>
  <c r="F83" i="6"/>
  <c r="F84" i="6"/>
  <c r="F89" i="6"/>
  <c r="F97" i="6"/>
  <c r="F96" i="6" s="1"/>
  <c r="F99" i="6"/>
  <c r="F100" i="6"/>
  <c r="F133" i="6"/>
  <c r="F135" i="6"/>
  <c r="F138" i="6"/>
  <c r="F145" i="6"/>
  <c r="F132" i="6" s="1"/>
  <c r="F149" i="6"/>
  <c r="F151" i="6"/>
  <c r="F154" i="6"/>
  <c r="F153" i="6" s="1"/>
  <c r="F155" i="6"/>
  <c r="F156" i="6"/>
  <c r="F159" i="6"/>
  <c r="F160" i="6"/>
  <c r="F161" i="6"/>
  <c r="F164" i="6"/>
  <c r="F163" i="6" s="1"/>
  <c r="F166" i="6"/>
  <c r="F175" i="6"/>
  <c r="F184" i="6"/>
  <c r="F189" i="6"/>
  <c r="F174" i="6" s="1"/>
  <c r="F196" i="6"/>
  <c r="F202" i="6"/>
  <c r="F205" i="6"/>
  <c r="F208" i="6"/>
  <c r="F212" i="6"/>
  <c r="F246" i="6"/>
  <c r="F245" i="6" s="1"/>
  <c r="F247" i="6"/>
  <c r="F242" i="6" s="1"/>
  <c r="F248" i="6"/>
  <c r="F251" i="6"/>
  <c r="F250" i="6" s="1"/>
  <c r="F18" i="5"/>
  <c r="F17" i="5" s="1"/>
  <c r="F15" i="5" s="1"/>
  <c r="F13" i="5" s="1"/>
  <c r="F25" i="5"/>
  <c r="F24" i="5" s="1"/>
  <c r="F26" i="5"/>
  <c r="F27" i="5"/>
  <c r="F29" i="5"/>
  <c r="F30" i="5"/>
  <c r="F35" i="5"/>
  <c r="F36" i="5"/>
  <c r="F34" i="5" s="1"/>
  <c r="F37" i="5"/>
  <c r="F41" i="5"/>
  <c r="F42" i="5"/>
  <c r="F40" i="5" s="1"/>
  <c r="F44" i="5"/>
  <c r="F45" i="5"/>
  <c r="F48" i="5"/>
  <c r="F47" i="5" s="1"/>
  <c r="F50" i="5"/>
  <c r="F52" i="5"/>
  <c r="F56" i="5"/>
  <c r="F51" i="5" s="1"/>
  <c r="F58" i="5"/>
  <c r="F59" i="5"/>
  <c r="F65" i="5"/>
  <c r="F73" i="5"/>
  <c r="F76" i="5"/>
  <c r="F77" i="5"/>
  <c r="F82" i="5"/>
  <c r="F81" i="5" s="1"/>
  <c r="F79" i="5" s="1"/>
  <c r="F92" i="5"/>
  <c r="F94" i="5"/>
  <c r="F96" i="5"/>
  <c r="F91" i="5" s="1"/>
  <c r="F101" i="5"/>
  <c r="F100" i="5" s="1"/>
  <c r="F102" i="5"/>
  <c r="F106" i="5"/>
  <c r="F111" i="5"/>
  <c r="F113" i="5"/>
  <c r="F117" i="5"/>
  <c r="F116" i="5" s="1"/>
  <c r="F122" i="5"/>
  <c r="F121" i="5" s="1"/>
  <c r="F119" i="5" s="1"/>
  <c r="F124" i="5"/>
  <c r="F125" i="5"/>
  <c r="F130" i="6" l="1"/>
  <c r="F39" i="6"/>
  <c r="F13" i="6"/>
  <c r="F20" i="5"/>
  <c r="F10" i="5"/>
  <c r="I10" i="5" s="1"/>
  <c r="F98" i="5"/>
  <c r="F10" i="6" l="1"/>
  <c r="C5" i="2"/>
  <c r="C5" i="4"/>
  <c r="L48" i="1"/>
  <c r="M47" i="1"/>
  <c r="L43" i="1"/>
  <c r="M41" i="1" s="1"/>
  <c r="L38" i="1"/>
  <c r="K34" i="1"/>
  <c r="L33" i="1" s="1"/>
  <c r="K31" i="1"/>
  <c r="K20" i="1"/>
  <c r="K19" i="1" s="1"/>
  <c r="K13" i="1"/>
  <c r="A2" i="1"/>
  <c r="K18" i="1" l="1"/>
  <c r="M31" i="1"/>
  <c r="K12" i="1"/>
  <c r="L16" i="1" l="1"/>
  <c r="L9" i="1"/>
  <c r="M8" i="1" l="1"/>
  <c r="M53" i="1" l="1"/>
  <c r="N45" i="1" l="1"/>
  <c r="N23" i="1"/>
  <c r="N36" i="1"/>
  <c r="N51" i="1"/>
  <c r="N39" i="1"/>
  <c r="N35" i="1"/>
  <c r="N28" i="1"/>
  <c r="N21" i="1"/>
  <c r="N44" i="1"/>
  <c r="N22" i="1"/>
  <c r="N50" i="1"/>
  <c r="N38" i="1"/>
  <c r="N34" i="1"/>
  <c r="N24" i="1"/>
  <c r="N20" i="1"/>
  <c r="N14" i="1"/>
  <c r="N19" i="1"/>
  <c r="N33" i="1"/>
  <c r="N47" i="1"/>
  <c r="N43" i="1"/>
  <c r="N48" i="1"/>
  <c r="N41" i="1"/>
  <c r="N13" i="1"/>
  <c r="N18" i="1"/>
  <c r="N31" i="1"/>
  <c r="N12" i="1"/>
  <c r="N9" i="1"/>
  <c r="N16" i="1"/>
  <c r="N8" i="1"/>
  <c r="N53" i="1" l="1"/>
</calcChain>
</file>

<file path=xl/comments1.xml><?xml version="1.0" encoding="utf-8"?>
<comments xmlns="http://schemas.openxmlformats.org/spreadsheetml/2006/main">
  <authors>
    <author>Kattia Monge Morales</author>
  </authors>
  <commentList>
    <comment ref="K45" authorId="0" shapeId="0">
      <text>
        <r>
          <rPr>
            <b/>
            <sz val="8"/>
            <color rgb="FF000000"/>
            <rFont val="Tahoma"/>
            <family val="2"/>
          </rPr>
          <t>Kattia Monge Morales:</t>
        </r>
        <r>
          <rPr>
            <sz val="8"/>
            <color rgb="FF000000"/>
            <rFont val="Tahoma"/>
            <family val="2"/>
          </rPr>
          <t xml:space="preserve">
incluye la partida de bienes duraderos de MAPI escenario full 2009
</t>
        </r>
      </text>
    </comment>
  </commentList>
</comments>
</file>

<file path=xl/sharedStrings.xml><?xml version="1.0" encoding="utf-8"?>
<sst xmlns="http://schemas.openxmlformats.org/spreadsheetml/2006/main" count="2270" uniqueCount="729">
  <si>
    <t>JUNTA ADMINISTRATIVA DEL ARCHIVO NACIONAL</t>
  </si>
  <si>
    <t>PRESUPUESTO ORDINARIO 2016</t>
  </si>
  <si>
    <t>INGRESOS</t>
  </si>
  <si>
    <t>(EXPRESADO EN  COLONES)</t>
  </si>
  <si>
    <t>GRUPOS Y RENGLONES</t>
  </si>
  <si>
    <t>ASIGNACION PRESUPUESTARIA</t>
  </si>
  <si>
    <t>%</t>
  </si>
  <si>
    <t>0</t>
  </si>
  <si>
    <t>00</t>
  </si>
  <si>
    <t>000</t>
  </si>
  <si>
    <t>INGRESOS CORRIENTES</t>
  </si>
  <si>
    <t>INGRESOS TRIBUTARIOS</t>
  </si>
  <si>
    <t>OTROS INGRESOS TRIBUTARIOS</t>
  </si>
  <si>
    <t>1</t>
  </si>
  <si>
    <t>Imptos de Timbres</t>
  </si>
  <si>
    <t>01</t>
  </si>
  <si>
    <t>Timbre de Archivo Nacional</t>
  </si>
  <si>
    <t>INGRESOS NO TRIBUTARIOS</t>
  </si>
  <si>
    <t>Venta de Bienes y Servicios</t>
  </si>
  <si>
    <t>2</t>
  </si>
  <si>
    <t>Venta de Servicios</t>
  </si>
  <si>
    <t>09</t>
  </si>
  <si>
    <t>Otros Servicios</t>
  </si>
  <si>
    <t>Servicios de formación y capacitación</t>
  </si>
  <si>
    <t>Venta de Otros Servicios</t>
  </si>
  <si>
    <t>Serv. de Encuadernación de Protocolos</t>
  </si>
  <si>
    <t>Venta de Servicios Varios</t>
  </si>
  <si>
    <t>(Publicaciones, Rest. de documentos,</t>
  </si>
  <si>
    <t>Fotografía, etc.</t>
  </si>
  <si>
    <t xml:space="preserve"> </t>
  </si>
  <si>
    <t>3</t>
  </si>
  <si>
    <t>Servicios Técnicos a otras instituciones</t>
  </si>
  <si>
    <t>Digitalización de Protocolos</t>
  </si>
  <si>
    <t>TRANSFERENCIAS CORRIENTES</t>
  </si>
  <si>
    <t>Transferencias ctes. del Sector Público</t>
  </si>
  <si>
    <t>Transferencias ctes. Del Gobierno Central</t>
  </si>
  <si>
    <t xml:space="preserve">Transferencia de gastos ordinarios </t>
  </si>
  <si>
    <t>02</t>
  </si>
  <si>
    <t>Transferencia Derogatoria Impuesto Chequeras</t>
  </si>
  <si>
    <t>Transferencias del Sector Externo</t>
  </si>
  <si>
    <t>Transferencia de Organismos Internacionales</t>
  </si>
  <si>
    <t>TRANSFERENCIAS DE CAPITAL</t>
  </si>
  <si>
    <t>Transferencia de Organismos Interncionales</t>
  </si>
  <si>
    <t>Transferencia pro-construcción</t>
  </si>
  <si>
    <t>FINANCIAMIENTO</t>
  </si>
  <si>
    <t>RECURSOS DE VIGENCIAS ANTERIORES</t>
  </si>
  <si>
    <t>Superavit Libre</t>
  </si>
  <si>
    <t>Superávit Específico</t>
  </si>
  <si>
    <t xml:space="preserve">TOTAL </t>
  </si>
  <si>
    <t>CLASIFICACION DE GASTOS GLOBAL</t>
  </si>
  <si>
    <t>DATOS EN COLONES</t>
  </si>
  <si>
    <t>COD.</t>
  </si>
  <si>
    <t>DESCRIPCION DE PARTIDAS
Y SUBPARTIDAS</t>
  </si>
  <si>
    <t xml:space="preserve">Global </t>
  </si>
  <si>
    <t>TOTAL
PRESUPUESTO</t>
  </si>
  <si>
    <t>PROGRAMA</t>
  </si>
  <si>
    <t>No.1</t>
  </si>
  <si>
    <t>No.2</t>
  </si>
  <si>
    <t>No.3</t>
  </si>
  <si>
    <t>TOTAL GENERAL</t>
  </si>
  <si>
    <t>REMUNERACIONES</t>
  </si>
  <si>
    <t xml:space="preserve">0.01   </t>
  </si>
  <si>
    <t>REMUNERACIONES BÁSICAS</t>
  </si>
  <si>
    <t xml:space="preserve">0.01.01 </t>
  </si>
  <si>
    <t>Sueldos para cargos fijos</t>
  </si>
  <si>
    <t xml:space="preserve">0.01.02 </t>
  </si>
  <si>
    <t>Jornales</t>
  </si>
  <si>
    <t xml:space="preserve">0.01.03 </t>
  </si>
  <si>
    <t>Servicios especiales</t>
  </si>
  <si>
    <t>0.01.04</t>
  </si>
  <si>
    <t>Sueldos a base de comisión</t>
  </si>
  <si>
    <t xml:space="preserve">0.01.05 </t>
  </si>
  <si>
    <t>Suplencias</t>
  </si>
  <si>
    <t xml:space="preserve">0.02     </t>
  </si>
  <si>
    <t>REMUNERACIONES EVENTUALES</t>
  </si>
  <si>
    <t xml:space="preserve">0.02.01 </t>
  </si>
  <si>
    <t>Tiempo extraordinario</t>
  </si>
  <si>
    <t>0.02.02</t>
  </si>
  <si>
    <t>Recargo de funciones</t>
  </si>
  <si>
    <t xml:space="preserve">0.02.03 </t>
  </si>
  <si>
    <t>Disponibilidad laboral</t>
  </si>
  <si>
    <t>0.02.04</t>
  </si>
  <si>
    <t>Compensación de vacaciones</t>
  </si>
  <si>
    <t xml:space="preserve">0.02.05 </t>
  </si>
  <si>
    <t>Dietas</t>
  </si>
  <si>
    <t xml:space="preserve">0.03      </t>
  </si>
  <si>
    <t>INCENTIVOS SALARIALES</t>
  </si>
  <si>
    <t xml:space="preserve">0.03.01 </t>
  </si>
  <si>
    <t>Retribución por años servidos</t>
  </si>
  <si>
    <t xml:space="preserve">0.03.02 </t>
  </si>
  <si>
    <t>Restricción al ejercicio liberal de la profesión</t>
  </si>
  <si>
    <t>0.03.03</t>
  </si>
  <si>
    <t>Decimotercer mes</t>
  </si>
  <si>
    <t xml:space="preserve">0.03.04 </t>
  </si>
  <si>
    <t>Salario escolar</t>
  </si>
  <si>
    <t xml:space="preserve">0.03.99 </t>
  </si>
  <si>
    <t>Otros incentivos salariales</t>
  </si>
  <si>
    <t xml:space="preserve">0.04     </t>
  </si>
  <si>
    <t>CONTRIBUCIONES PATRONALES AL DESARROLLO Y LA SEGURIDAD SOCIAL</t>
  </si>
  <si>
    <t xml:space="preserve">0.04.01 </t>
  </si>
  <si>
    <t>Contribución Patronal al Seguro de Salud de la Caja Costarricense del Seguro Social.</t>
  </si>
  <si>
    <t xml:space="preserve">0.04.02 </t>
  </si>
  <si>
    <t>Contribución Patronal al Instituto Mixto de Ayuda Social</t>
  </si>
  <si>
    <t xml:space="preserve">0.04.03 </t>
  </si>
  <si>
    <t>Contribución Patronal al Instituto Nacional de Aprendizaje</t>
  </si>
  <si>
    <t xml:space="preserve">0.04.04 </t>
  </si>
  <si>
    <t>Contribución Patronal al Fondo de Desarrollo Social y Asignaciones Familiares.</t>
  </si>
  <si>
    <t>0.04.05</t>
  </si>
  <si>
    <t>Contribución Patronal al Banco Popular y de Desarrollo Comunal</t>
  </si>
  <si>
    <t xml:space="preserve">0.05     </t>
  </si>
  <si>
    <t>CONTRIBUCIONES PATRONALES A FONDOS DE PENSIONES Y OTROS FONDOS DE CAPITALIZACIÓN</t>
  </si>
  <si>
    <t xml:space="preserve">0.05.01 </t>
  </si>
  <si>
    <t>Contribución Patronal al Seguro de Pensiones de la Caja Costarricense del Seguro Social.</t>
  </si>
  <si>
    <t xml:space="preserve">0.05.02 </t>
  </si>
  <si>
    <t>Aporte Patronal al Régimen Obligatorio de Pensiones Complementarias.</t>
  </si>
  <si>
    <t xml:space="preserve">0.05.03 </t>
  </si>
  <si>
    <t>Aporte Patronal al Fondo de Capitalización Laboral</t>
  </si>
  <si>
    <t xml:space="preserve">0.05.04 </t>
  </si>
  <si>
    <t>Contribución Patronal a otros fondos administrados por entes públicos.</t>
  </si>
  <si>
    <t xml:space="preserve">0.05.05 </t>
  </si>
  <si>
    <t>Contribución Patronal a fondos administrados por entes privados</t>
  </si>
  <si>
    <t xml:space="preserve">0 .99 </t>
  </si>
  <si>
    <t>REMUNERACIONES DIVERSAS</t>
  </si>
  <si>
    <t xml:space="preserve">0. 99. 01 </t>
  </si>
  <si>
    <t>Gastos de representación personal</t>
  </si>
  <si>
    <t xml:space="preserve">0 .99. 99 </t>
  </si>
  <si>
    <t>Otras remuneraciones</t>
  </si>
  <si>
    <t xml:space="preserve"> SERVICIOS</t>
  </si>
  <si>
    <t xml:space="preserve">1.01      </t>
  </si>
  <si>
    <t>ALQUILERES</t>
  </si>
  <si>
    <t xml:space="preserve">1.01.01 </t>
  </si>
  <si>
    <t>Alquiler de edificios, locales y terrenos</t>
  </si>
  <si>
    <t>1.01.02</t>
  </si>
  <si>
    <t>Alquiler de maquinaria, equipo y mobiliario</t>
  </si>
  <si>
    <t xml:space="preserve">1.01.03 </t>
  </si>
  <si>
    <t>Alquiler de equipo de cómputo</t>
  </si>
  <si>
    <t xml:space="preserve">1.01.04 </t>
  </si>
  <si>
    <t>Alquiler y derechos para telecomunicaciones</t>
  </si>
  <si>
    <t xml:space="preserve">1.01.99 </t>
  </si>
  <si>
    <t>Otros alquileres</t>
  </si>
  <si>
    <t xml:space="preserve">1.02      </t>
  </si>
  <si>
    <t>SERVICIOS BÁSICOS</t>
  </si>
  <si>
    <t xml:space="preserve">1.02.01 </t>
  </si>
  <si>
    <t>Servicio de agua y alcantarillado</t>
  </si>
  <si>
    <t xml:space="preserve">1.02.02 </t>
  </si>
  <si>
    <t>Servicio de energía eléctrica</t>
  </si>
  <si>
    <t xml:space="preserve">1.02.03 </t>
  </si>
  <si>
    <t>Servicio de correo</t>
  </si>
  <si>
    <t xml:space="preserve">1.02.04 </t>
  </si>
  <si>
    <t>Servicio de telecomunicaciones</t>
  </si>
  <si>
    <t xml:space="preserve">1.02.99 </t>
  </si>
  <si>
    <t>Otros servicios básicos</t>
  </si>
  <si>
    <t xml:space="preserve">1.03      </t>
  </si>
  <si>
    <t>SERVICIOS COMERCIALES Y FINANCIEROS</t>
  </si>
  <si>
    <t xml:space="preserve">1.03.01 </t>
  </si>
  <si>
    <t>Información</t>
  </si>
  <si>
    <t xml:space="preserve">1.03.02 </t>
  </si>
  <si>
    <t>Publicidad y propaganda</t>
  </si>
  <si>
    <t xml:space="preserve">1.03.03 </t>
  </si>
  <si>
    <t>Impresión, encuadernación y otros</t>
  </si>
  <si>
    <t xml:space="preserve">1.03.04 </t>
  </si>
  <si>
    <t>Transporte de bienes</t>
  </si>
  <si>
    <t xml:space="preserve">1.03.05 </t>
  </si>
  <si>
    <t>Servicios aduaneros</t>
  </si>
  <si>
    <t xml:space="preserve">1.03.06 </t>
  </si>
  <si>
    <t>Comisiones y gastos por servicios financieros y comerciales</t>
  </si>
  <si>
    <t xml:space="preserve">1.03.07 </t>
  </si>
  <si>
    <t>Servicios de transferencia electrónica de información</t>
  </si>
  <si>
    <t xml:space="preserve">1.04      </t>
  </si>
  <si>
    <t>SERVICIOS DE GESTIÓN Y APOYO</t>
  </si>
  <si>
    <t xml:space="preserve">1.04.01 </t>
  </si>
  <si>
    <t>Servicios médicos y de laboratorio</t>
  </si>
  <si>
    <t xml:space="preserve">1.04.02 </t>
  </si>
  <si>
    <t>Servicios jurídicos</t>
  </si>
  <si>
    <t xml:space="preserve">1.04.03 </t>
  </si>
  <si>
    <t>Servicios de ingeniería</t>
  </si>
  <si>
    <t xml:space="preserve">1.04.04 </t>
  </si>
  <si>
    <t>Servicios en ciencias económicas y sociales</t>
  </si>
  <si>
    <t xml:space="preserve">1.04.05 </t>
  </si>
  <si>
    <t>Servicios de desarrollo de sistemas informáticos</t>
  </si>
  <si>
    <t xml:space="preserve">1.04.06 </t>
  </si>
  <si>
    <t>Servicios generales</t>
  </si>
  <si>
    <t>1.04.99</t>
  </si>
  <si>
    <t>Otros servicios de gestión y apoyo</t>
  </si>
  <si>
    <t xml:space="preserve">1.05      </t>
  </si>
  <si>
    <t>GASTOS DE VIAJE Y DE TRANSPORTE</t>
  </si>
  <si>
    <t xml:space="preserve">1.05.01 </t>
  </si>
  <si>
    <t>Transporte dentro del país</t>
  </si>
  <si>
    <t xml:space="preserve">1.05.02 </t>
  </si>
  <si>
    <t>Viáticos dentro del país</t>
  </si>
  <si>
    <t xml:space="preserve">1.05.03 </t>
  </si>
  <si>
    <t>Transporte en el exterior</t>
  </si>
  <si>
    <t xml:space="preserve">1.05.04 </t>
  </si>
  <si>
    <t>Viáticos en el exterior</t>
  </si>
  <si>
    <t>1.06</t>
  </si>
  <si>
    <t>SEGUROS, REASEGUROS Y OTRAS OBLIGACIONES</t>
  </si>
  <si>
    <t xml:space="preserve">1.06.01 </t>
  </si>
  <si>
    <t>Seguros</t>
  </si>
  <si>
    <t xml:space="preserve">1.06.02 </t>
  </si>
  <si>
    <t>Reaseguros</t>
  </si>
  <si>
    <t xml:space="preserve">1.06.03 </t>
  </si>
  <si>
    <t>Obligaciones por contratos de seguros</t>
  </si>
  <si>
    <t xml:space="preserve">1.07      </t>
  </si>
  <si>
    <t>CAPACITACIÓN Y PROTOCOLO</t>
  </si>
  <si>
    <t xml:space="preserve">1.07.01 </t>
  </si>
  <si>
    <t>Actividades de capacitación</t>
  </si>
  <si>
    <t xml:space="preserve">1.07.02 </t>
  </si>
  <si>
    <t>Actividades protocolarias y sociales</t>
  </si>
  <si>
    <t xml:space="preserve">1.07.03 </t>
  </si>
  <si>
    <t>Gastos de representación institucional</t>
  </si>
  <si>
    <t xml:space="preserve">1.08      </t>
  </si>
  <si>
    <t>MANTENIMIENTO Y REPARACIÓN</t>
  </si>
  <si>
    <t xml:space="preserve">1.08.01 </t>
  </si>
  <si>
    <t>Mantenimiento de edificios y locales</t>
  </si>
  <si>
    <t xml:space="preserve">1.08.02 </t>
  </si>
  <si>
    <t>Mantenimiento de vías de comunicación</t>
  </si>
  <si>
    <t xml:space="preserve">1.08.03 </t>
  </si>
  <si>
    <t>Mantenimiento de instalaciones y otras obras</t>
  </si>
  <si>
    <t xml:space="preserve">1.08.04 </t>
  </si>
  <si>
    <t>Mantenimiento y reparación de maquinaria y equipo de producción</t>
  </si>
  <si>
    <t xml:space="preserve">1.08.05 </t>
  </si>
  <si>
    <t>Mantenimiento y reparación de equipo de transporte</t>
  </si>
  <si>
    <t xml:space="preserve">1.08.06 </t>
  </si>
  <si>
    <t>Mantenimiento y reparación de equipo de comunicación</t>
  </si>
  <si>
    <t xml:space="preserve">1.08.07 </t>
  </si>
  <si>
    <t>Mantenimiento y reparación de equipo y mobiliario de oficina</t>
  </si>
  <si>
    <t xml:space="preserve">1.08.08 </t>
  </si>
  <si>
    <t>Mantenimiento y reparación de equipo de cómputo y sistemas de información</t>
  </si>
  <si>
    <t xml:space="preserve">1.08.99 </t>
  </si>
  <si>
    <t>Mantenimiento y reparación de otros equipos</t>
  </si>
  <si>
    <t xml:space="preserve">1.09      </t>
  </si>
  <si>
    <t>IMPUESTOS</t>
  </si>
  <si>
    <t xml:space="preserve">1.09.01 </t>
  </si>
  <si>
    <t>Impuestos sobre ingresos y utilidades</t>
  </si>
  <si>
    <t xml:space="preserve">1.09.02 </t>
  </si>
  <si>
    <t>Impuestos sobre bienes inmuebles</t>
  </si>
  <si>
    <t xml:space="preserve">1.09.03 </t>
  </si>
  <si>
    <t>Impuestos de patentes</t>
  </si>
  <si>
    <t xml:space="preserve">1.09.99 </t>
  </si>
  <si>
    <t>Otros impuestos</t>
  </si>
  <si>
    <t xml:space="preserve">1.99     </t>
  </si>
  <si>
    <t>SERVICIOS DIVERSOS</t>
  </si>
  <si>
    <t xml:space="preserve">1.99.01 </t>
  </si>
  <si>
    <t>Servicios de regulación</t>
  </si>
  <si>
    <t xml:space="preserve">1.99.02 </t>
  </si>
  <si>
    <t>Intereses moratorios y multas</t>
  </si>
  <si>
    <t xml:space="preserve">1.99.03 </t>
  </si>
  <si>
    <t>Gastos de oficinas en el exterior</t>
  </si>
  <si>
    <t xml:space="preserve">1.99.04 </t>
  </si>
  <si>
    <t>Gastos de misiones especiales en el exterior</t>
  </si>
  <si>
    <t xml:space="preserve">1.99.05 </t>
  </si>
  <si>
    <t>Deducibles</t>
  </si>
  <si>
    <t xml:space="preserve">1.99.99 </t>
  </si>
  <si>
    <t>Otros servicios no especificados</t>
  </si>
  <si>
    <t>MATERIALES Y SUMINISTROS</t>
  </si>
  <si>
    <t xml:space="preserve">2 .01     </t>
  </si>
  <si>
    <t>PRODUCTOS QUÍMICOS Y CONEXOS</t>
  </si>
  <si>
    <t xml:space="preserve">2.01.01 </t>
  </si>
  <si>
    <t>Combustibles y lubricantes</t>
  </si>
  <si>
    <t xml:space="preserve">2.01.02 </t>
  </si>
  <si>
    <t>Productos farmacéuticos y medicinales</t>
  </si>
  <si>
    <t xml:space="preserve">2.01.03 </t>
  </si>
  <si>
    <t>Productos veterinarios</t>
  </si>
  <si>
    <t xml:space="preserve">2.01.04 </t>
  </si>
  <si>
    <t>Tintas, pinturas y diluyentes</t>
  </si>
  <si>
    <t xml:space="preserve">2.01.99 </t>
  </si>
  <si>
    <t>Otros productos químicos</t>
  </si>
  <si>
    <t xml:space="preserve">2.02      </t>
  </si>
  <si>
    <t>ALIMENTOS Y PRODUCTOS AGROPECUARIOS</t>
  </si>
  <si>
    <t xml:space="preserve">2.02.01 </t>
  </si>
  <si>
    <t>Productos pecuarios y otras especies</t>
  </si>
  <si>
    <t>2.02.02</t>
  </si>
  <si>
    <t>Productos agroforestales</t>
  </si>
  <si>
    <t xml:space="preserve">2.02.03 </t>
  </si>
  <si>
    <t>Alimentos y bebidas</t>
  </si>
  <si>
    <t xml:space="preserve">2.02.04 </t>
  </si>
  <si>
    <t>Alimentos para animales</t>
  </si>
  <si>
    <t xml:space="preserve">2.03    </t>
  </si>
  <si>
    <t>MATERIALES Y PRODUCTOS DE USO EN LA  CONSTRUCCIÓN Y MANTENIMIENTO</t>
  </si>
  <si>
    <t xml:space="preserve">2.03.01 </t>
  </si>
  <si>
    <t>Materiales y productos metálicos</t>
  </si>
  <si>
    <t xml:space="preserve">2.03.02 </t>
  </si>
  <si>
    <t>Materiales y productos minerales y asfálticos</t>
  </si>
  <si>
    <t xml:space="preserve">2.03.03 </t>
  </si>
  <si>
    <t>Madera y sus derivados</t>
  </si>
  <si>
    <t xml:space="preserve">2.03.04 </t>
  </si>
  <si>
    <t>Materiales y productos eléctricos, telefónicos y de cómputo</t>
  </si>
  <si>
    <t xml:space="preserve">2.03.05 </t>
  </si>
  <si>
    <t>Materiales y productos de vidrio</t>
  </si>
  <si>
    <t xml:space="preserve">2.03.06 </t>
  </si>
  <si>
    <t>Materiales y productos de plástico</t>
  </si>
  <si>
    <t xml:space="preserve">2.03.99 </t>
  </si>
  <si>
    <t>Otros materiales y productos de uso en la construcción</t>
  </si>
  <si>
    <t xml:space="preserve">2.04      </t>
  </si>
  <si>
    <t>HERRAMIENTAS, REPUESTOS Y ACCESORIOS</t>
  </si>
  <si>
    <t xml:space="preserve">2.04.01 </t>
  </si>
  <si>
    <t>Herramientas e instrumentos</t>
  </si>
  <si>
    <t xml:space="preserve">2.04.02 </t>
  </si>
  <si>
    <t>Repuestos y accesorios</t>
  </si>
  <si>
    <t>BIENES PARA LA PRODUCCIÓN Y COMERCIALIZACIÓN</t>
  </si>
  <si>
    <t xml:space="preserve">2.05.01 </t>
  </si>
  <si>
    <t>Materia prima</t>
  </si>
  <si>
    <t xml:space="preserve">2.05.02 </t>
  </si>
  <si>
    <t>Productos terminados</t>
  </si>
  <si>
    <t xml:space="preserve">2.05.03 </t>
  </si>
  <si>
    <t>Energía eléctrica</t>
  </si>
  <si>
    <t xml:space="preserve">2.05.99 </t>
  </si>
  <si>
    <t>Otros bienes para la producción y comercialización</t>
  </si>
  <si>
    <t xml:space="preserve">2.99      </t>
  </si>
  <si>
    <t>ÚTILES, MATERIALES Y SUMINISTROS DIVERSOS</t>
  </si>
  <si>
    <t xml:space="preserve">2.99.01 </t>
  </si>
  <si>
    <t>Útiles y materiales de oficina y cómputo</t>
  </si>
  <si>
    <t xml:space="preserve">2.99.02 </t>
  </si>
  <si>
    <t>Útiles y materiales médico, hospitalario y de investigación</t>
  </si>
  <si>
    <t xml:space="preserve">2.99.03 </t>
  </si>
  <si>
    <t>Productos de papel, cartón e impresos</t>
  </si>
  <si>
    <t xml:space="preserve">2.99.04 </t>
  </si>
  <si>
    <t>Textiles y vestuario</t>
  </si>
  <si>
    <t xml:space="preserve">2.99.05 </t>
  </si>
  <si>
    <t>Útiles y materiales de limpieza</t>
  </si>
  <si>
    <t xml:space="preserve">2.99.06 </t>
  </si>
  <si>
    <t>Útiles y materiales de resguardo y seguridad</t>
  </si>
  <si>
    <t xml:space="preserve">2.99.07 </t>
  </si>
  <si>
    <t>Útiles y materiales de cocina y comedor</t>
  </si>
  <si>
    <t xml:space="preserve">2.99.99 </t>
  </si>
  <si>
    <t>Otros útiles, materiales y suministros</t>
  </si>
  <si>
    <t>BIENES DURADEROS</t>
  </si>
  <si>
    <t xml:space="preserve">5.01     </t>
  </si>
  <si>
    <t xml:space="preserve"> MAQUINARIA, EQUIPO Y MOBILIARIO</t>
  </si>
  <si>
    <t xml:space="preserve">5.01.01 </t>
  </si>
  <si>
    <t>Maquinaria y equipo para la producción</t>
  </si>
  <si>
    <t xml:space="preserve">5.01.02 </t>
  </si>
  <si>
    <t>Equipo de transporte</t>
  </si>
  <si>
    <t xml:space="preserve">5.01.03 </t>
  </si>
  <si>
    <t>Equipo de comunicación</t>
  </si>
  <si>
    <t xml:space="preserve">5.01.04 </t>
  </si>
  <si>
    <t>Equipo y mobiliario de oficina</t>
  </si>
  <si>
    <t xml:space="preserve">5.01.05 </t>
  </si>
  <si>
    <t>Equipo y programas de cómputo</t>
  </si>
  <si>
    <t xml:space="preserve">5.01.06 </t>
  </si>
  <si>
    <t>Equipo sanitario, de laboratorio e investigación</t>
  </si>
  <si>
    <t>5.01.07</t>
  </si>
  <si>
    <t>Equipo y mobiliario educacional, deportivo y recreativo</t>
  </si>
  <si>
    <t xml:space="preserve">5.01.99 </t>
  </si>
  <si>
    <t>Maquinaria y equipo diverso</t>
  </si>
  <si>
    <t>CONSTRUCCIONES, ADICIONES Y MEJORAS</t>
  </si>
  <si>
    <t xml:space="preserve">5.02.01 </t>
  </si>
  <si>
    <t>Edificios</t>
  </si>
  <si>
    <t xml:space="preserve">5.02.02 </t>
  </si>
  <si>
    <t>Vías de comunicación terrestre</t>
  </si>
  <si>
    <t xml:space="preserve">5.02.03 </t>
  </si>
  <si>
    <t>Vías férreas</t>
  </si>
  <si>
    <t xml:space="preserve">5.02.04 </t>
  </si>
  <si>
    <t>Obras marítimas y fluviales</t>
  </si>
  <si>
    <t xml:space="preserve">5.02.05 </t>
  </si>
  <si>
    <t>Aeropuertos</t>
  </si>
  <si>
    <t xml:space="preserve">5.02.06 </t>
  </si>
  <si>
    <t>Obras urbanísticas</t>
  </si>
  <si>
    <t xml:space="preserve">5.02.07 </t>
  </si>
  <si>
    <t>Instalaciones</t>
  </si>
  <si>
    <t xml:space="preserve">5.02.99 </t>
  </si>
  <si>
    <t>Otras construcciones, adiciones y mejoras</t>
  </si>
  <si>
    <t>BIENES PREEXISTENTES</t>
  </si>
  <si>
    <t xml:space="preserve">5.03.01 </t>
  </si>
  <si>
    <t>Terrenos</t>
  </si>
  <si>
    <t xml:space="preserve">5.03.02 </t>
  </si>
  <si>
    <t>Edificios preexistentes</t>
  </si>
  <si>
    <t xml:space="preserve">5.03.99 </t>
  </si>
  <si>
    <t>Otras obras preexistentes</t>
  </si>
  <si>
    <t xml:space="preserve">5.99 </t>
  </si>
  <si>
    <t>BIENES DURADEROS DIVERSOS</t>
  </si>
  <si>
    <t xml:space="preserve">5.99.01 </t>
  </si>
  <si>
    <t>Semovientes</t>
  </si>
  <si>
    <t xml:space="preserve">5.99.02 </t>
  </si>
  <si>
    <t>Piezas y obras de colección</t>
  </si>
  <si>
    <t xml:space="preserve">5.99.03 </t>
  </si>
  <si>
    <t>Bienes intangibles</t>
  </si>
  <si>
    <t xml:space="preserve">5.99.99 </t>
  </si>
  <si>
    <t>Otros bienes duraderos</t>
  </si>
  <si>
    <t xml:space="preserve">6.01 </t>
  </si>
  <si>
    <t>TRANSFERENCIAS CORRIENTES AL SECTOR PÚBLICO</t>
  </si>
  <si>
    <t xml:space="preserve">6.01.01 </t>
  </si>
  <si>
    <t>Transferencias corrientes al Gobierno Central</t>
  </si>
  <si>
    <t xml:space="preserve">6.01.02 </t>
  </si>
  <si>
    <t>Transferencias corrientes a Órganos Desconcentrados</t>
  </si>
  <si>
    <t xml:space="preserve">6.01.03 </t>
  </si>
  <si>
    <t>Transferencias corrientes a Instituciones Descentralizadas no Empresariales</t>
  </si>
  <si>
    <t xml:space="preserve">6.01.04 </t>
  </si>
  <si>
    <t>Transferencias corrientes a Gobiernos Locales</t>
  </si>
  <si>
    <t xml:space="preserve">6.01.05 </t>
  </si>
  <si>
    <t>Transferencias corrientes a Empresas Públicas no Financieras</t>
  </si>
  <si>
    <t xml:space="preserve">6.01.06 </t>
  </si>
  <si>
    <t>Transferencias corrientes a Instituciones Públicas Financieras</t>
  </si>
  <si>
    <t xml:space="preserve">6.01.07 </t>
  </si>
  <si>
    <t>Dividendos</t>
  </si>
  <si>
    <t xml:space="preserve">6.01.08 </t>
  </si>
  <si>
    <t>Fondos en fideicomiso para gasto corriente</t>
  </si>
  <si>
    <t xml:space="preserve">6.01.09 </t>
  </si>
  <si>
    <t>Impuestos por transferir</t>
  </si>
  <si>
    <t>TRANSFERENCIAS CORRIENTES A PERSONAS</t>
  </si>
  <si>
    <t xml:space="preserve">6.02.01 </t>
  </si>
  <si>
    <t>Becas a funcionarios</t>
  </si>
  <si>
    <t xml:space="preserve">6.02.02 </t>
  </si>
  <si>
    <t>Becas a terceras personas</t>
  </si>
  <si>
    <t xml:space="preserve">6.02.03 </t>
  </si>
  <si>
    <t>Ayudas a funcionarios</t>
  </si>
  <si>
    <t xml:space="preserve">6.02.99 </t>
  </si>
  <si>
    <t>Otras transferencias a personas</t>
  </si>
  <si>
    <t>PRESTACIONES</t>
  </si>
  <si>
    <t xml:space="preserve">6.03.01 </t>
  </si>
  <si>
    <t>Prestaciones legales</t>
  </si>
  <si>
    <t xml:space="preserve">6.03.02 </t>
  </si>
  <si>
    <t>Pensiones y jubilaciones contributivas</t>
  </si>
  <si>
    <t xml:space="preserve">6.03.03 </t>
  </si>
  <si>
    <t>Pensiones no contributivas</t>
  </si>
  <si>
    <t xml:space="preserve">6.03.04 </t>
  </si>
  <si>
    <t>Decimotercer mes de pensiones y jubilaciones</t>
  </si>
  <si>
    <t xml:space="preserve">6.03.05 </t>
  </si>
  <si>
    <t>Cuota patronal de pensiones y jubilaciones, contributivas y no contributivas.</t>
  </si>
  <si>
    <t xml:space="preserve">6.03.99 </t>
  </si>
  <si>
    <t>Otras prestaciones a terceras personas</t>
  </si>
  <si>
    <t>TRANSFERENCIAS CORRIENTES A ENTIDADES PRIVADAS SIN FINES DE LUCRO</t>
  </si>
  <si>
    <t xml:space="preserve">6.04.01 </t>
  </si>
  <si>
    <t>Transferencias corrientes a asociaciones</t>
  </si>
  <si>
    <t xml:space="preserve">6.04.02 </t>
  </si>
  <si>
    <t>Transferencias corrientes a fundaciones</t>
  </si>
  <si>
    <t xml:space="preserve">6.04.03 </t>
  </si>
  <si>
    <t>Transferencias corrientes a cooperativas</t>
  </si>
  <si>
    <t xml:space="preserve">6.04.04 </t>
  </si>
  <si>
    <t>Transferencias corrientes a otras entidades privadas sin fines de lucro</t>
  </si>
  <si>
    <t>TRANSFERENCIAS CORRIENTES A EMPRESAS PRIVADAS</t>
  </si>
  <si>
    <t xml:space="preserve">6.05.01 </t>
  </si>
  <si>
    <t>Transferencias corrientes a empresas privadas</t>
  </si>
  <si>
    <t>OTRAS TRANSFERENCIAS CORRIENTES AL SECTOR PRIVADO</t>
  </si>
  <si>
    <t xml:space="preserve">6.06.01 </t>
  </si>
  <si>
    <t>Indemnizaciones</t>
  </si>
  <si>
    <t xml:space="preserve">6.06.02 </t>
  </si>
  <si>
    <t>Reintegros o devoluciones</t>
  </si>
  <si>
    <t xml:space="preserve">6.07 </t>
  </si>
  <si>
    <t>TRANSFERENCIAS CORRIENTES AL SECTOR EXTERNO</t>
  </si>
  <si>
    <t xml:space="preserve">6.07.01 </t>
  </si>
  <si>
    <t>Transferencias corrientes a organismos internacionales</t>
  </si>
  <si>
    <t xml:space="preserve">6.07.02 </t>
  </si>
  <si>
    <t>Otras transferencias corrientes al sector externo</t>
  </si>
  <si>
    <t>CUENTAS ESPECIALES</t>
  </si>
  <si>
    <t>CUENTAS ESPECIALES DIVERSAS</t>
  </si>
  <si>
    <t xml:space="preserve">9.01.01 </t>
  </si>
  <si>
    <t>Gastos confidenciales</t>
  </si>
  <si>
    <t xml:space="preserve">9.02  </t>
  </si>
  <si>
    <t>SUMAS SIN ASIGNACIÓN PRESUPUESTARIA</t>
  </si>
  <si>
    <t xml:space="preserve">9.02.01 </t>
  </si>
  <si>
    <t>Sumas libres sin asignación presupuestaria</t>
  </si>
  <si>
    <t xml:space="preserve">9.02.02 </t>
  </si>
  <si>
    <t>Sumas con destino específico sin asignación presupuestaria</t>
  </si>
  <si>
    <t>PRESUPUESTO ORDIANRIO 2016</t>
  </si>
  <si>
    <t>CLASIFICACION DE GASTOS DE TRANSFERENCIA</t>
  </si>
  <si>
    <t>Transferencia</t>
  </si>
  <si>
    <t xml:space="preserve">2.02.02 </t>
  </si>
  <si>
    <t xml:space="preserve"> PRESUPUESTO ORDINARIO 2016</t>
  </si>
  <si>
    <t>CLASIFICACION DE GASTOS DE INGRESOS PROPIOS</t>
  </si>
  <si>
    <t>Ingresos Propios</t>
  </si>
  <si>
    <t xml:space="preserve">Pago de cuota  (Asociación Latinoamericana de Archivos)  ¢200.000
Pago de cuota(Consejo Internacional de Archivos) 780 Euros ¢468.000 tipo de cambio ¢600.
</t>
  </si>
  <si>
    <t>Departamento Dirección General</t>
  </si>
  <si>
    <t>Reintegros por compra errónea de Timbre de Archivo Nacional.</t>
  </si>
  <si>
    <t>Departamento Administrativo Financiero</t>
  </si>
  <si>
    <t xml:space="preserve">Para la construcción de la IV Etapa del edificio del Archivo Nacional. </t>
  </si>
  <si>
    <t xml:space="preserve"> Deshumidificadores para los depósitos del departamento.</t>
  </si>
  <si>
    <t>Departamento Archivo Histórico</t>
  </si>
  <si>
    <t>Compra de 4 deshumidificadores para los depósitos  Aprox. ¢116.000,00 c/u y un calentador de papel ¢75.000.</t>
  </si>
  <si>
    <t>Departamento de Archivo Notarial</t>
  </si>
  <si>
    <t xml:space="preserve"> Establecer e implementar un aplicativo para la elaboración, control y seguimiento del Plan-presupuesto. ¢11.500.000. Se requiere actualizar cada año mediante un plan de obsolencia de equipos para ser sustituidos según las necesidades y prioridades institucionales. ¢11.000.000 La generación de una boleta testigo por medio del sistema agiliza los procesos y controles de los prestamos de tomos, es requerido para la impresión de dicho instrumento
Adquirir una impresora laser para la reproducción de microfichas en el Archivo Notarial ¢1.000.000.</t>
  </si>
  <si>
    <r>
      <t>A partir del Plan de reproducción de documentos y la generación del proceso de digitalización del Archivo Nacional, hoy en día se requiere un plan de crecimiento anual de almacenamiento de datos. ¢20.000.000. Las unidades de respaldo eléctrico son requeridas para cubrir los picos eléctricos producidos por la ausencia de fluido eléctrico en periodos de 1 a 5 minutos, permitiendo la garantía de los equipos ¢500.00</t>
    </r>
    <r>
      <rPr>
        <sz val="11"/>
        <rFont val="Calibri"/>
        <family val="2"/>
        <scheme val="minor"/>
      </rPr>
      <t>0.</t>
    </r>
  </si>
  <si>
    <t>Departamento de Tecnologías de la Información</t>
  </si>
  <si>
    <t xml:space="preserve">Compra de una mesa redonda con sillas para mínimo 3 personas.  Esta mesa se utilizaría para que las personas que consultan expedientes en el DSAE (Rectoría y Rescate) lo puedan realizar de forma segura: 500.000,00
</t>
  </si>
  <si>
    <t>Departamento  Servicios Archivísticos Externos</t>
  </si>
  <si>
    <t>Ventilador de pie para consultorio médico</t>
  </si>
  <si>
    <t>Compra e instalación de estantería compacta para los  depósitos de documentos  (¢60.000.000)
Estantería para Biblioteca Especializada (¢2.000.000)
4 ventiladores para áreas del departamento según recomendación del Departamento de Conservación  (¢200.000)</t>
  </si>
  <si>
    <t>6 escalerillas de 3 peldaños para trabajo pesado a 46.000 c/u. 2 relojes marcadores a 220.000 c/u, 5 mesas para máquina de escribir con sobre de melamina ¢50.000c/u, modulo de información y servicio ¢400.000 y 2 dos muebles aéreos con cuatro gavetas ¢950.000 Total ¢2.316.000</t>
  </si>
  <si>
    <t xml:space="preserve">Asesoría Legal: 1 silla ergonómica secretarial para el nuevo puesto de la Asesoría Legal (¢69.120,  Proyección Institucional: Silla ergonómica. (¢69 120)  .Dos Ventiladores para escritorio ¢70.000 </t>
  </si>
  <si>
    <t>Adquisición de dos radios comunicadores  y dos teléfonos sencillos.</t>
  </si>
  <si>
    <t>Compra de 5 bases cargadores de radio comunicadores.</t>
  </si>
  <si>
    <t>Para realizar la compra de dos video beam para utilizar en  para los cursos que brinda la institución y para las capacitaciones a funcionarios.</t>
  </si>
  <si>
    <t>Dirección General: Dos teléfonos para sustituir los que se dañan. Asesoría Legal: 1 teléfono inalámbrico Total ¢150.000.</t>
  </si>
  <si>
    <t>Actualmente la institución posee un automóvil, Chevrolet Corsa modelo 2004, el cual dada su antigüedad (10 años), ha presentado constantes fallas mecánicas. Lo anterior se agrava por el hecho de que algunos repuestos deben ser importados porque no se localizan a nivel nacional. Es importante indicar, que la agencia que vendió este vehículo (Disexport), ya no brinda el servicio en el país y la otra agencia representante de la marca (Grupo Q), no ofrece garantía sobre repuestos de modelos que ellos no vendieron, por lo que se hace necesario la sustitución  del vehículo.</t>
  </si>
  <si>
    <t xml:space="preserve">Equipo de Transporte </t>
  </si>
  <si>
    <t>5.01.02</t>
  </si>
  <si>
    <t>Pago de compra de 400 metros de army verde olivo, para la encuadernación de tomos de protocolo notarial.</t>
  </si>
  <si>
    <t>Departamento Conservación</t>
  </si>
  <si>
    <t xml:space="preserve">Pago de compra de 25 resmas de papel ledger de 250 pliegos  y 7 de cartón calibre 80, para encuadernaciones de tomos de protocolo notarial.                                                                                                       </t>
  </si>
  <si>
    <t>Compra de papel para la impresión de certificaciones y copias del área de microfilm y digitalización.</t>
  </si>
  <si>
    <t xml:space="preserve">Departamento Archivo Notarial </t>
  </si>
  <si>
    <t>Para la compra de  cintas de respaldos,  las cuales son un medio externo para garantizar los datos generados en la institución. ¢1.000.000</t>
  </si>
  <si>
    <t xml:space="preserve">Departamento de Tecnologías de Información </t>
  </si>
  <si>
    <t>Pago de compra de 35 galones de cola blanca y 1 de cola roja , todos para los trabajos de encuadernación de tomos de protocolo notarial y confección de contenedores; 12 cintas para la máquina de escribir electrónica para rotular microjackets de tomos de protocolo notarial,) y 1 carrucha de cinta de doble contacto de 1 pulgada de ancho para montaje de exposiciones  TOTAL: ¢1.500.000.</t>
  </si>
  <si>
    <t>Compra de 10 tóner para impresora laser para utilizar en el área de reproducciones microfilmación y digitalización.</t>
  </si>
  <si>
    <t>Pagos de derechos de circulación de los equipos móviles ¢200.000.</t>
  </si>
  <si>
    <t>Pago de 10 servicios de mantenimiento preventivo de la maquinaria de restauración, encuadernación, fotocopiadora y equipo de microfilm, así como los lentes, cámaras fotográficas y equipo de grabación.</t>
  </si>
  <si>
    <t>Unidad Médica: mantenimiento calibración y ajuste de la balanza mecánica de uso médico ¢75,000,00  Calibración de esfigmomanómetros¢ 50.000 compra de repuestos para equipo diagnóstico ¢45.000 .</t>
  </si>
  <si>
    <t>La licencia de Antivirus, es una licencia de pago anual para su uso, por lo que se requiere actualizar cada 12 meses el uso del software para ayudar a mitigar los ataques de programas maliciosos o virus que puedan afectar los dispositivos y datos de los equipos institucionales. ¢2.500.000 El VMWare es la herramienta tecnológica que permite la virtualización de los servidores. ¢2.500.000. Actualmente la adquisición y licenciamiento del software de Adobe se hace por pago de anualidades ¢500.000. Actualmente se cuenta con impresoras laser que requieren al menos 2 mantenimientos al año para su buen funcionamiento, implicando limpieza y revisión de los dispositivos ¢100.000. Actualmente el Archivo Nacional Cuenta con 2 UPC de alta disponibilidad eléctrica que requiere ser revisada al menos 1 vez al año para verificar el estado de las baterías y de los dispositivos de control ¢2.500.000</t>
  </si>
  <si>
    <t>Los switches son equipos que se encargan de conectar los dispositivos de trabajo (Computadoras, impresoras) a la Red interna asignando una conexión segura para la transmisión de datos. Los dispositivos adquiridos son configurables y de alta demanda de tráfico de información diaria, por lo que requieren un mantenimiento frecuente en limpieza y actualización de software. El Data Protector es quién permite generar automáticamente los respaldos por medio de una librería de cintas de alto almacenamiento El control de acceso el dispositivo que permite entrar y salir del cuarto de servidores, el cuál es configurado y administrado por medio de software, generando bitácoras de acceso.¢2.500.000 Switch del Core principal, Cableado de fibra óptica, servidores G8, actualización de licencias entre otros ¢5.000.000. El dispositivo adquirido para la seguridad perimetral que permite mantener la seguridad de la información del Archivo Nacional segura frente a un posible ataque de personas maliciosas en dañar tanto datos como dispositivos. Dicho dispositivo cuenta con un software de administración segura y requiere una constante actualización. Actualmente se requiere de actualización de la licencia para un mejor funcionamiento y administración de seguridad del dispositivo. ¢2.500.000</t>
  </si>
  <si>
    <t>Departamento de Tecnologías de Información</t>
  </si>
  <si>
    <t>Servicios de mantenimiento y reparación del equipo de cómputo del DSAE.</t>
  </si>
  <si>
    <t>Financiero Contable: Compra de 50 horas de soporte técnico para sistema BOS ¢1.400.000.00 y renovación de contrato anual de soporte remoto del sistema BOS ¢600.000.00. Total ¢2.000.000.00.</t>
  </si>
  <si>
    <t>Mantenimiento impresora láser ¢200.000.00 y scanner  ¢100.000.00.</t>
  </si>
  <si>
    <t>Contrato de mantenimiento preventivo y correctivo para impresora láser¢100.000 y sistema de información, asesoría técnica en Isis (¢800.000.00): Total ¢850.000.00.</t>
  </si>
  <si>
    <t>Mantenimiento de equipo de impresora y escáner.</t>
  </si>
  <si>
    <t xml:space="preserve">Departamento de Conservación  </t>
  </si>
  <si>
    <t>Contrato de mantenimiento preventivo y correctivo para equipo de cómputo y sistema de información: Total ¢800.000.00.</t>
  </si>
  <si>
    <t>Servicio de mantenimiento y reparación de mobiliario y equipo del DSAE, principalmente el equipo de fotocopiado.</t>
  </si>
  <si>
    <t xml:space="preserve"> Servicios Generales: Mantenimiento del sistema de aires acondicionados y extractores.  ¢7.700.000.  Panel de control de temperatura y humedad centralizado del sistema de aires acondicionados de los 6 depósitos de Archivo Histórico 5.000.000. Total 12.700.000.</t>
  </si>
  <si>
    <t>Mantenimiento de relojes marcadores , visores, y fax  y fotocopiadora  ¢500.0000.</t>
  </si>
  <si>
    <t>Mantenimiento de fotocopiadora.</t>
  </si>
  <si>
    <t>Reparación de  mobiliario de oficina ¢100.000.</t>
  </si>
  <si>
    <t>Mantenimiento y reparación del equipo y mobiliario de oficina en general, (fotocopiadoras, máquinas de escribir, escritorios, sillas). Total ¢500.000.00</t>
  </si>
  <si>
    <t>Servicios Generales Mantenimiento y reparación del sistema de circuito cerrado de televisión, actualización del sistema de analógico a digital ¢6,000,000. Mantenimiento y reparación de la central telefónica, actualización del software ¢2.500.000.  Total ¢8.500.000.</t>
  </si>
  <si>
    <t>Servicios Generales Mantenimiento y reparación de los equipos móviles de la institución. Total ¢500.000.</t>
  </si>
  <si>
    <t>Servicios Generales: Provisión para mantenimiento correctivo de equipos ¢800.000.    Mantenimiento de la planta y subestación eléctrica ¢3,162,500. Mantenimiento del sistema de bombeo de agua potable ¢2,000.000.  Mantenimiento de la bomba contra incendios ¢2,000.000.   Mantenimiento de equipo de jardinería ¢350.000. Mantenimiento de montacargas del Departamento de Conservación  ¢600.000. Mantenimiento de elevador del núcleo central 2,000,000.    Total ¢10.912.500,00</t>
  </si>
  <si>
    <t xml:space="preserve">Pago del contrato de recarga de extintores de toda la institución, para mantener al día su funcionamiento y operación en caso de emergencia.                                                                                                                                                                                                                       </t>
  </si>
  <si>
    <t>Para realizar contratación de servicios  para la construcción de obras propuestas por la Comisión Institucional sobre Accesibilidad y Discapacidad la cuales son: borde de muro, baranda y rótulos para cumplir con los estándares de accesibilidad estipulados en la Ley 7600 y legislación conexa.¢2.200.000,00.</t>
  </si>
  <si>
    <t xml:space="preserve">Pago del contrato de recarga de extintores de toda la institución, para mantener al día su funcionamiento y operación en caso de emergencia.  ¢2.000.000             </t>
  </si>
  <si>
    <t>Departamento de Conservación</t>
  </si>
  <si>
    <t>Servicios Generales: Reparaciones menores en el edificio (paredes, techos, pisos, barandas, portón eléctrico, etc.). Total ¢3.000.000.</t>
  </si>
  <si>
    <t>Servicio de almuerzo y otros para miembros de la Junta Administrativa, costo ¢65.000 * 48 sesiones, ¢3.120.000,00 // Prog 2 
Presentación de las publicaciones del AN: ¢300.000,00 Prog 1  Inauguración de exposición documental ¢430.000 Prog1
Actividad cultural para celebrar el mes de la patria: ¢700.000,00 Prog 1 
Celebración del Día Internacional de los Archivos: ¢400.000,00 Prog 1 
Otras actividades protocolarias y sociales relacionadas con donaciones de documentos, conferencias de prensa y mesas redondas: ¢800.000,00 Prog 3
 Prog 3. Total ¢5.750.000.00</t>
  </si>
  <si>
    <t xml:space="preserve"> 2 Cursos de Administración de Archivos de gestión. (cupo 25 personas  c/ curso por 5 días c/curso ) ¢750.000.00
 Curso Taller de conservación preventiva de documentos. (cupo 10 personas, por 5 días, brindando un refrigerio en la mañana y otro en la tarde)  ¢150.000.00
Taller de orientación y capacitación para cumplimentar la guía de chequeo para auditorías archivísticas (cupo 20 personas por 2 días). ¢120.000.00
Curso Descripción y clasificación de documentos. Se calcula aproximadamente de 5 días y 25 participantes ) ¢ 375.000.00
Gestión de documento electrónico y digitalización Se calcula aproximadamente de 5 días  y 25 participantes) ¢375.000.00
Curso Expedientes Administrativos.  Se calcula 25 participantes, 3 días.  ¢225.00.00.
Curso descripción y clasificación de documentos. Se calcula aproximadamente de 5 días y 25 participantes) ¢375.000.00
</t>
  </si>
  <si>
    <t xml:space="preserve">XXVIII Congreso Archivístico: Dos tiquetes aéreos ($5000)** 3.000.000,00; viáticos de conferencistas internacionales ($1200) 720.000,00; Hospedaje conferencistas internacionales ($1200) 720.000,00; Catering y otros servicios ¢10.700.000,00, carpetas ¢950.000,00; obsequios a expositores ¢150.000,00; papelería y bolígrafos ¢350.000,00; imprevistos ₡710.000,00 (5%)
Total: ¢17.300.000,00. //Prog 2
</t>
  </si>
  <si>
    <t>Pago de seguro del edificio ¢44.400.000.00
Servicios Generales: Pago del seguro de los dos vehículos y una motocicleta de la institución ¢1.600.000 Total ¢46.000.0000</t>
  </si>
  <si>
    <t>Pago de viáticos para asistir a la reunión del Comité Intergubernamental del Programa ADAI . 
Pago de viáticos para asistir a evento convocado por la ALA .</t>
  </si>
  <si>
    <t>Costo del tiquete aéreo para asistir a la reunión anual del Comité Intergubernamental del Programa ADAI. 
Costo del tiquete aéreo para asistir a evento convocado por la ALA o CIA .</t>
  </si>
  <si>
    <t>Cuantificación en metros lineales y definición de fechas extremas de series documentales declaradas de valor científico-cultural por la Comisión de Selección y Eliminación de Documentos de 1991-2007 (2a fase) financiados por el Programa de Ayudas para el Desarrollo de Archivos Iberoamericanos (ADAI).</t>
  </si>
  <si>
    <t>Revisar, ordenar y describir los expedientes de índices notariales del periodo 2013-2015  financiados por el Programa de Ayudas para el Desarrollo de Archivos Iberoamericanos (ADAI).</t>
  </si>
  <si>
    <t>Desarrollar e implementar un Sitio Web Institucional orientado a la prestación de servicios y trámites en línea, con una nueva estructura informativa y un diseño novedoso. La administración debe quedar en manos del Archivo Nacional. ¢5.000.000. Desarrollar e implementar un aplicativo Web para la consulta de documentos audiovisuales (video, y audio) que permita a los usuarios visualizar las colecciones con que cuenta el Archivo Nacional en formatos livianos y seguros desde la Web, además de implementar un mecanismo seguro de protección a los derechos de autor. ¢2.000.000. La reubicación de personal, hace que se requiera hacer nuevas conexiones de red para los dispositivos. ¢1.000.000</t>
  </si>
  <si>
    <t xml:space="preserve"> Departamento de Tecnologías de la Información</t>
  </si>
  <si>
    <t>1.04.05</t>
  </si>
  <si>
    <t>Para la contratación de servicios jurídicos externos que permitan apoyar las decisiones de la administración en aquellas situaciones complejas de contratación administrativa, entre otros.</t>
  </si>
  <si>
    <t>Para continuar con el contrato de digitalización de tomos de Protocolos Notariales ¢110.212.212</t>
  </si>
  <si>
    <t xml:space="preserve">Financiero Contable: Pago de comisiones bancarias por cobro de bienes y servicios con tarjetas de crédito y de débito.
Pago de comisiones a los bancos: Central de Costa Rica y de Costa Rica, por venta de Timbre de Archivo Nacional.
Gasto por descuentos en venta de timbre de Archivo Nacional (6%) 
</t>
  </si>
  <si>
    <t>Dirección General: 
_Para la impresión de un cuadernillo con temas por definir.                                                                  
_Para la impresión del Cuadernillo de la Memoria del Congreso Archivístico 2015. 
_Para la impresión de la RAN 2015. 
_Para impresión del catálogo de la exposición documental
Todos son del Programa 1</t>
  </si>
  <si>
    <r>
      <t xml:space="preserve">Comunicados en prensa escrita, televisiva y radial: 
_Aviso para alguna actividad programada por la Unidad de Proyección Institucional: 
 (Avisos tamaño 3 x 3) Prog 1
_Aviso sobre la presentación de la Publicaciones del AN (Aviso tamaño 3 x 3) Prog 1
_Apertura de Premios Nacionales en Archivística:(Aviso tamaño 2 x 3) Prog 2
_Publicación del aviso del XXVIII  Congreso Archivistico y de un mensaje de felicitación a los archivistas del país en su día (Aviso tamaño 3 x 3) Prog 2
_Aviso de cierre de la institución a fin de año  (Aviso tamaño 3 x 3) Prog 3
</t>
    </r>
    <r>
      <rPr>
        <b/>
        <sz val="11"/>
        <color theme="1"/>
        <rFont val="Calibri"/>
        <family val="2"/>
        <scheme val="minor"/>
      </rPr>
      <t>Dentro de esta subpartida se incluye ,el 10%  para pautar con el SINART, S.A. de acuerdo con el inciso C. artículo 19 de la Ley 8346.//</t>
    </r>
  </si>
  <si>
    <r>
      <t xml:space="preserve">Para publicación de acuerdos de viaje y nombramientos de miembros de la JAAN, Así como publicación de nuevos Reglamentos del Archivo Nacional Total¢ 1.700.000,00 </t>
    </r>
    <r>
      <rPr>
        <b/>
        <sz val="11"/>
        <color theme="1"/>
        <rFont val="Calibri"/>
        <family val="2"/>
        <scheme val="minor"/>
      </rPr>
      <t>Dentro de esta subpartida se incluye ,el 10%  para pautar con el SINART, S.A. de acuerdo con el inciso C. artículo 19 de la Ley 8346.//</t>
    </r>
  </si>
  <si>
    <t>Dieta estimada para el 2016: (2015 ¢22.000 x 7% de aumento= ¢23.540,00.  Para un total de 3 miembros que devengan la dieta y por 48 sesiones, total ¢3.389.760,00 Programa 2.</t>
  </si>
  <si>
    <t>JUSTIFICACIÓN</t>
  </si>
  <si>
    <t>DEPARTAMENTO</t>
  </si>
  <si>
    <t>MONTO TOTAL</t>
  </si>
  <si>
    <t>Monto por Departamento</t>
  </si>
  <si>
    <t>OBJETO DEL
GASTO INGRESOS PROPIOS</t>
  </si>
  <si>
    <t>JUSTIFICACIÓN DEL GASTO POR INGRESOS PROPIOS</t>
  </si>
  <si>
    <t>PRESUPUESTO ORDINARIO  2016</t>
  </si>
  <si>
    <t>Pago de la cuota al Programa Ayudas para el Desarrollo de los Archivos Iberoamericanos de la XIV Convocatoria.</t>
  </si>
  <si>
    <t>Para el cumplimiento de sentencias judiciales por demandas laborales.</t>
  </si>
  <si>
    <t>Institucional</t>
  </si>
  <si>
    <t>6.06.01</t>
  </si>
  <si>
    <t/>
  </si>
  <si>
    <t>Pago de extremos laborales a personas que se pensionarán en 2016.</t>
  </si>
  <si>
    <r>
      <t xml:space="preserve">1 plantilla eléctrica para calentar agua y disolver y preparar adhesivo para los trabajos de restauración (¢30.000.00) y1 duplicador para lentes de cámara digital marca Canon EOS (¢85.000.00) con el propósito de ampliar al doble el acercamiento de objetivos fotográficos, tanto en actividades dentro y fuera del edificio, así como a la hora de reproducir digitalmente fotografías en soporte de papel, negativos, diapositivas, contactos, etc. La compra de este dispositivo se justifica porque en el Plan de Reproducción de Documentos 2014-2018, se establece que durante ese periodo se deben reproducir digitalmente miles de negativos, como los de la colección Miguel Salguero y las fotografías y negativos que forman parte de la colección general y que se encuentran descritas en las bases de datos, que por su estado de conservación y diversos formatos, respectivamente, necesitan ser capturados en tamaño mayor al que muestra el lente propio de la cámara.                                                                                          </t>
    </r>
    <r>
      <rPr>
        <b/>
        <sz val="10"/>
        <rFont val="Arial"/>
        <family val="2"/>
      </rPr>
      <t>TOTAL: ¢ 115.000.00.</t>
    </r>
  </si>
  <si>
    <t>_Unidad de Proyección Institucional:
Pizarra grande para la Unidad ¢ 120.000,00  Prog 1</t>
  </si>
  <si>
    <t xml:space="preserve">4 botiquines médicos equipados (¢50.000.00 c/u) Total ¢200.000.00
Compra de una férula rígida espinal (camilla),  para ubicar en la nueva III etapa del edificio ¢100.000.00
Compra de laringoscopio (en kit con hojas de 4 tamaños) para entubar a pacientes en caso de paro cardiorespiratorio ¢900.000.00.
2 Oxímetros de pulso portátil(¢45.000.00 c/u) Total  ¢90.000.00
Compra de Desfibrilador Auxiliar Externo (DEA),  (se utiliza para resucitación en caso de paro cardiorespiratorio y cardioversión). La Asociación Americana del Corazón (AHA por sus siglas en inglés), recomienda que en edificios públicos y consultorios médicos se cuente por lo menos un DEA. ¢3.630.000.00. Prog. 3
</t>
  </si>
  <si>
    <t>Auditoria</t>
  </si>
  <si>
    <t>20 Licencias de office (4,200,000)
10 UPS (420,000)
Crecimiento en almacenamiento en la SAN (3 case de 24 discos y 12 discos) (21,620,000)
Crecimiento almacenamiento en el 3 par (10,000,000)
1 Escáner para el Departamento de Archivo Notarial (3,600,000)
1 Escáner para positivos y negativos del Archivo Histórico (2,000,000)
1 Tablet para ser usada en el Departamento Archivo Histórico (300,000)
1 Escáner de formato grande para la Dirección General (1,500,000)
2 Escáner convencionales para ser usados en Asesoría Legal y Secretaria de la Junta Administrativa (150,000)
Licencia de Adobe Ilustrador para Proyección Institucional (1,000,000)
Software de Recursos Humanos Planillas (6,900,000)
Impresora Laser de Alto rendimiento para el DAF (1,500,000)</t>
  </si>
  <si>
    <t>Departamento Cómputo</t>
  </si>
  <si>
    <t>Ampliación de Licenciamiento de e-access para ampliación de acceso web a imágenes  (3.310.000)
Licenciamiento anual para la seguridad perimetral (2.100.000)
12 Equipos de cómputo (6 SAE,4 DAN, 2 a distribuir)  PC (10,800,000)
8 portátiles (2 DG, 1 DAF, 1 SAE, 1 DAH, 1 CONS, 1 DAN, 1 DCOMP) (6,900,000)
Ampliación de la capacidad de la  UPS del cuarto de servidores (1,800,000)
Licencia anual del software VMWare para virtualización (3,000,000)
Adquisición de 40 cables certificados para el centro de datos (600,000)
Adquisición de 2 portátiles para apoyar el área desarrollo de sistemas (1,800,000)
1 Actualización de las licencias de Antivirus (2,400,000)
1 Actualización de las licencias del Data Protector (1,800,000)</t>
  </si>
  <si>
    <t>Compra de 7 ventiladores (210.000)</t>
  </si>
  <si>
    <t>Financiero Contable: Compra de 2 armarios para custodiar documentación contable y presupuestaria ¢260.121.00
Compra de 2 sumadoras para Profesional contable y profesional presupuestaria ¢81.298.00
Compra de una silla ergonómica para profesional financiero ¢54.800.00
TOTAL 396.219.00</t>
  </si>
  <si>
    <t xml:space="preserve">Compra relojes marcadores, (1= ¢200000) </t>
  </si>
  <si>
    <t>Departamento Archivo Notarial</t>
  </si>
  <si>
    <t xml:space="preserve">
Mueble con llavín para guardar documentos (¢115.000.00).
Tiene la finalidad de resguardar de forma temporal los documentos que se encuentran en tratamiento archivístico. Esto con el fin de evitar un posible extravío          </t>
  </si>
  <si>
    <t xml:space="preserve">_Unidad de Proyección Institucional:
Mueble con estantes para libros  ¢ 120.000,00
Mueble con puertas  ¢ 100.000,00
Mueble para guardar papeles  ¢ 150.000,00
Subtotal:   ¢ 370.000,00 Programa 1
</t>
  </si>
  <si>
    <t xml:space="preserve">Adquisición de 1 Video Bean para el Depto (¢900,000)
</t>
  </si>
  <si>
    <t>Servicios Generales:   Cámara de se seguridad  para exteriores. 1,000,000 TOTAL: ¢1.0900,000,00</t>
  </si>
  <si>
    <t xml:space="preserve">Compra de un radio comunicador para el uso de los oficinistas  y otros  </t>
  </si>
  <si>
    <t xml:space="preserve">_Proyección Institucional:
Pantalla Plana de 40 pulgadas para la Sala de exposiones del AN  ¢600.000,00 Prog 1
Teléfono Inalámbrico ¢40.000,00 Prog 1
_Asesoría Legal:
Teléfono inalámbrico ¢40.000,00 Prog 3
_Directora General
Pantalla Plana de 30 pulgadas  ¢400.000,00 Prog 3
</t>
  </si>
  <si>
    <t xml:space="preserve">Compra de 2 carretillas para el traslado de los documentos a diferentes áreas (750000)  </t>
  </si>
  <si>
    <t>Compra de un taladro eléctrico para perforar documentos y contenedores a ¢60.000.00 y 2 carretillas metálicas para transportar documentos y contenedores a ¢300.000.00 cada una (¢600.000.00).                                                                                             TOTAL: ¢660.000.00.</t>
  </si>
  <si>
    <t>Servicios Generales: Generador Planta Eléctrica para sustituir equipo actual con 25 años de uso 27,500,000</t>
  </si>
  <si>
    <t xml:space="preserve">Financiero Contable: Compra de 2 Kg Bolsas plásticas para guardar dinero  Recursos Humanos: 
200 tarjetas para carnet 
250 portacarnet 
250 cordones para portacarnet 
250 prensas mylar tipo lagarto      Servicios Generales: Gafetes para visitantes con su  correspondiente porta gafete y cordón Baterías (pilas) para focos de oficiales de seguridad, detector de metales, relojes, control de portón eléctrico.
                    </t>
  </si>
  <si>
    <t xml:space="preserve">Compra de baterías para radios de comunicación y baterías para teléfonos inalámbricos.  </t>
  </si>
  <si>
    <t xml:space="preserve"> Dirección General 
Adquisición de placas o reconocimientos para los premios "Luz Alba Chacón de Umaña" y "José Luis Coto Conde".
</t>
  </si>
  <si>
    <t xml:space="preserve">Capacitación: Capacitación y actividades especiales de la institución: 1000 vasos, 350 platos, 350 removedores, cucharas, tenedores y cuchillos plásticos.    </t>
  </si>
  <si>
    <t xml:space="preserve">Compra de:
_20 paquetes de platos plásticos desechables N°7, d
_20 paquetes de vasos plásticos desechables N° 7 
_25 paquetes de cucharas plásticas desechables de 25 unidades cada uno
_25 paquetes de tenedores plásticos desechables de 25 unidades de cada uno
_1 paquete de 200 removedores para café
 </t>
  </si>
  <si>
    <t>Compra de 10 recipientes plásticos para utilizar el adhesivo diluido en los trabajos de encuadernación y restauración ¢20.000.</t>
  </si>
  <si>
    <t>Reposición de algunos utensilios de la cocina de la Junta Administrativa (vasos, cubiertos, platos, pichel, entre otros).</t>
  </si>
  <si>
    <t>Servicios Generales: Adquisición de Guantes, mangas, anteojos.</t>
  </si>
  <si>
    <t>2 máscaras respiradores para uso del personal del departamento.</t>
  </si>
  <si>
    <t xml:space="preserve">Comité Institucional de Emergencias: Para colocar 25 señales fotoluminiscentes .
</t>
  </si>
  <si>
    <t xml:space="preserve">Pago de la compra de 6 galones de detergente líquido neutro, para los procesos de restauración de documentos.                                                                                                                                                                                  </t>
  </si>
  <si>
    <t>Financiero Contable: Compra de 2 basureros  Servicios Generales: Compra de bolsas para basura grandes y de jardín, jabón líquido para manos, desinfectante, pledge, escobas, mechas, jabón lavaplatos, jabón en polvo (artículos para toda la institución).</t>
  </si>
  <si>
    <t>Dirección General 
Productos para limpieza de cocina en la Dirección General y Junta Administrativa.</t>
  </si>
  <si>
    <t xml:space="preserve"> Pago de compra de 50 carruchas de hilo cáñamo; 3 metros de malla transparente nylon N° 55,; 6 carruchas de hilo nylon de 0.80 milímetros, para la confección de gabachas para los trabajos del departamento  y 40 metros de franela para limpieza de estanterías, contenedores y documentos.</t>
  </si>
  <si>
    <t xml:space="preserve"> Servicios Generales: Adquisición de uniformes para oficiales de seguridad  y para los funcionarios de  jardinería, 1 de mantenimiento y  limpieza) .
Compra de franela y paños para limpieza . 
</t>
  </si>
  <si>
    <t xml:space="preserve">Compra de:
_ gabachas de tela para los funcionarios
_ metros de franela para limpiar estantes, documentos y equipo. </t>
  </si>
  <si>
    <t>Compra de gabachas para los funcionarios del departamento.</t>
  </si>
  <si>
    <t>Compra de gabachas para los funcionarios.</t>
  </si>
  <si>
    <t xml:space="preserve">Dirección General: 
_Compra de banderas para decoración de la institución mes de la patria.₡100.000,00
_Compra de mantel con logo de la institución:₡100.000,00 
</t>
  </si>
  <si>
    <t>Compra de resmas de hojas blancas para uso del departamento .</t>
  </si>
  <si>
    <t>Departamento Tecnologías de Información</t>
  </si>
  <si>
    <t>Pago de compra de 15 resmas de cartulina manila, a un precio por resma; 3 de dúplex, ; 25 de bristol, a un precio individual de; 1 resma de  periódico, 3 carruchas  papel engomado ; 80 metros  papel de encuadernación,  ; 75 pliegos de papeles kimberly de colores y gramaje a escoger para exposiciones  y encuadernaciones; 5 cilindros  papel tisú TENGUCHO MA-51034, 21x31 pulgadas; 6 cilindros de papel japonés HANDMADE SEKISHU FB-JTPSN, 24x39 pulgadas, ; 3 cilindros de papel archibond FB-R12216412 para los trabajos de  restauración, a un precio; 2 resmas cartón 40 ; 3 resmas cartón 100 ;  8 blocks quita y pon medianos ; 6 blocks  papel rayado común ; 2 cajas  carpetas manila tamaño oficio ; 2 cajas carpetas colgantes oficio.</t>
  </si>
  <si>
    <t>Recursos Humanos:  3 cajas de hojas de papel continuo tamaño 14x11 para impresora de pines  12 resmas de papel tamaño carta para impresora laser,24 archivadores de cartón tamaño carta   5 archivadores de cartón media carta   10 block de notas adhesivas pequeñas (quita y pon)  5 paquetes Flechas adhesivas para señalar las firmas,  4 cajas de folders tamaño carta
2 cajas de carpetas colgantes tamaño carta blocks rayados 
5 agendas  5 planificadores  3000 servilletas de papel para actividades de capacitación e  Institucionales.
Servicios Generales: Compra de papel higiénico tamaño jumbo para dispensador de papel de todos los baños de la institución.</t>
  </si>
  <si>
    <t>Block de notas adhesivas grande 15 Block de notas adhesivas mediana 15 Block de notas adhesivas pequeñas 15 Cuaderno de 100 hojas (resortes) 30 Cajas de Cartón consumo interno125 Carpetas colgantes carta 24 Carpetas colgantes oficio 24 Carpetas manila carta 100 unid 100 Carpetas oficio 100 unid DG 100 Papel bond tamaño carta en resma 437Papel carbón carta paquete de 100 hojas 2 Papel continuo tamaño carta 5 Papel tamaño oficio en resma 25Papel de seguridad para la CNSED tamaño oficio (resmas) 6 Sobre manila #10 carta en paquetes de 50 uds 5 Sobre manila #13 en paquete de 50 uds  5 Sobre manila #15 en paquetes de 50 uds 1 Sobre manila #17 en paquete de 50 uds 1 Sobre manila #4 en paquetes de 50 uds1 Sobre manila #8 en paquetes de 50 uds 1 Sobre manila #9 en paquete de 50 uds 1 Sobre membretado 1500.</t>
  </si>
  <si>
    <t>Compra de 38 resmas de papel para la impresión de informes, evaluaciones, cartas, reportes (resmas de papel tamaño oficio y carta), formularios de control en todos los procedimientos (para timbres, boletas testigo, solicitud de fotocopias certificadas y testimonios, boleta fosforescente para secuestro y préstamo, trasiego de documentos, modificaciones en el GIN  y otras bases de datos, cadena de trámite, ceses, recibos tomos, irregularidades, actualizaciones en el GIN principalmente ), 30 archivadores de cartón para ordenar reproducciones y notas marginales, índices no acreditados. Sobres de manila para secuestro y préstamo de tomos y correspondencia (10 paquetes), papel de seguridad , números para atención al público ,  Carpetas colgantes carta y oficio para archivo de gestión , 50 cuadernos para controles, calendarios de índices, 90 cajas de folders para cambio de trienio de índices.</t>
  </si>
  <si>
    <t xml:space="preserve">Cuadernos rayados con resorte , Block de papel rayado , Resmas de papel tamaño carta , Resmas de papel tamaña oficio, Caja carbón tamaño carta , Paquetes con sobres manila tamaño 4 , Paquetes con sobres manila tamaño 10  , Paquete con sobres manila tamaño 15 , Paquetes de etiquetas adhesivas blancas N°98, 2.8 x 1.7 , Paquetes de etiquetas adhesivas para rotular DVD , Caja etiqueta de cómputo, Adquisición de libros para la Biblioteca (por lo menos 5 títulos) , Post it (mediano) , Post it (pequeño, 38x50 mm), Sobre aéreos. Cajas de carpetas colgantes para archivador tamaño oficio , Cajas de carpetas manila tamaño oficio , Cajas de carpetas manila tamaño carta , Ampos tamaño carta. </t>
  </si>
  <si>
    <t>Publicaciones bibliográficas en derecho,  4 500 hojas carta de papel fino de 90 gramos tipo kimberly, color verde claro 1 Ampo archivador a tamaño carta  6  Ampo archivador a tamaño oficio 31 Block de notas adhesivas mediana 44 B lock de notas adhesivas pequeñas 45 Bulto de Servilletas 1  Bulto de Toallas de cocina 1 Caja de papel de seguridad para impresión de actas1 Carpetas colgantes oficio 13 Carpetas manila carta 100 unid 10 Carpetas oficio 100 unid DG 32  Cuaderno cosido 100 hojas 24 Cuaderno resorte 100 hojas 17 Papel bond tamaño carta 249Papel carbón carta paquete de 100 hojas 1 Papel continuo tamaño carta 17 Papel tamaño oficio en resma 60 Pliegos de cartulina fina calidad kimberly o fabriano color durazno suave de 180 gramos. Tamaño 26 x 34 pulgadas " 50  Pliegos de cartulina lino blanca de 150 gramos tamaño 24 x 32 pulgadas 50 Pliegos de cartulina opalina de 180 gramos, color blanco tamaño 24 x 36 pulgadas 100 Rollo papel térmico para fax 12 Sobre manila #10 carta en paquetes de 50 uds 1 Sobre manila #13 en paquete de 50 uds 1 Sobre manila #15 en paquetes de 50 uds 1 Sobre manila #17 en paquete de 50 uds 5 Sobre membretado 100 
Suscripción anual a los periódicos  La Nación ¢100.000,00 y a La República: ¢150.000  c/u 250000 Prog 1</t>
  </si>
  <si>
    <t xml:space="preserve">Compra de 3 rollos de algodón para limpieza de documentos.                                                                                         </t>
  </si>
  <si>
    <t xml:space="preserve">Unidad Medica:  compra de gasa estéril , Jeringas de 3cc con aguja 21,guantes estériles talla 7 , kit de laceración torundas de algodón, torunda de gasa , agujas 18Gx1,2 , Jeringas de insuinaaplicadores largos de madera, baja lenguas , hilo de sutura 5-0 , hilo de sutura nylon 3-0 venda coban  guantes no estériles talla M conexión para suero IV  transporo , Cateter intravenoso 21G, mascarilla de adulto para nebulización,) Curitas redondas  gasa en rollo Lancetas </t>
  </si>
  <si>
    <t>Compra de:
_16 cajas de guantes de látex sin polvo tamaño mediano // 12 cajas de guantes de látex tamaño grande // 12 cajas de guantes de látex  tamaño pequeñas. 
_ 15 cajas de mascarillas desechables marca 3M para el uso de los funcionarios del DSAE.</t>
  </si>
  <si>
    <t xml:space="preserve">10 cajas de guantes de vinil de 100 unidades para uso del personal del departamento.
10 cajas de mascarillas desechables para uso del personal del departamento .
</t>
  </si>
  <si>
    <t>Comité Institucional de Emergencias:
20 Cajas de 100 Unidades de Curitas rectangulares 
Torundas de Gasa, 1 bolsa de 200 unidades 
Campos estériles desechables fenestrados, adquisición de 8
Guantes no estériles talla M sin talcos 4 cajas
Transpore 20 rollos de 2" 
Resucitador manual de adulto  1 
3 torniquetes 
 Collar de Thomas talla M 
Mascarillas para RCP compra de 10 unidades 
10 frascos deTiras para glucómetro.</t>
  </si>
  <si>
    <t>Lapiceros, cuadernos, grapas clips grapadoras, goma, uñas, carpetas, sobre manila, carpetas colgantes, porta clips, post it, marcadores, marcadores pizarra acrílica, borrador de pizarra acrílica, pizarra acrílica.</t>
  </si>
  <si>
    <t xml:space="preserve">Compra de 50 discos compactos DVD  y 50 discos compactos corrientes, para reproducir fotografías que solicita la administración Compra de 1 almohadilla para sellos, 6 borradores de goma blanca;  2 cajas con carruchas de cinta adhesiva transparente; 6 carruchas de cinta masking de 1 pulgada ; 6 carruchas de cinta masking de 2 pulgadas; 4 cajas de clips de colores ; 3 vasitos con corrector líquido, 1 caja con prensas plásticas; 2 cajas con grapas N° 26-6 con 5.000 grapas ; 6 cajitas de humedecedor de dedos en gel; 24 bolígrafos color azul;  24 bolígrafos color negro; 24 lápices mina negra;24 marcadores permanentes color azul ; 1 rollo de plástico transparente 5G de 100 metros a  y 1 marcador de color azul para pizarra acrílica. Todos estos artículos para la gestión documental de todo el departamento para los montajes de exposiciones.      </t>
  </si>
  <si>
    <t>Archivo Central: 1 caja de lápices 1 corrector de papel líquido , 2 paquetes fundas para fotografías de 4x6(1) y 8x6 (1), 1 paquetes de fundas para negativos  3 álbumes de fotografía  Servicios Generales:  Discos compactos y DVD para respaldos de videos de cámaras CCTV . 2 cajas de lapiceros . 3 cajas de lápices ,6 borradores  5 gomeros  10 rollos cinta adhesiva transparente , 3 cajas de prensas plásticas para fólder ,1 papelera  10 masking tape de 1,5 cm ancho. 
Proveeduría:  3 cintas Epson FX 2190 , 1 caja de cd etiquetas autoadhesivas    , fasteners plásticos , 6 cajas de lapiceros , 6 cajas de lápices ¢6,900, 1 perforadora dos huecos , 1 sacagrapas     Jefatura y secretaría: 30 resaltadores fosforescentes , 15 reglas plásticas , 2 numeradores automáticos, 12 marcadores de pizarra (negro, azul, rojo) , 50 cajas de clips de colores , 20 paquetes de post it , 5 etiquetas para expedientes , 4 humedecedores de dedos , 10 marcadores permanentes azul y negro , 5 plantillas para mouse .  5 tijeras   4 grapadoras metálicas .</t>
  </si>
  <si>
    <t xml:space="preserve">Financiero Contable: Carpeta plástica con subdivisiones para para guardar timbres ,  5 cintas para impresora EPSON FX-890  2 cajas de lapiceros, 3 cajas de lápices ,6 borradores 5 gomeros  ,10 rollos cinta adhesiva transparente, 3 cajas de prensas plásticas para fólder , 10 cintas impresoras para sumadora,  Recursos Humanos:  2 cajas de Lapiceros , 3 cajas de lápices ,6 borradores
5 gomeros , 10 rollos cinta adhesiva transparente,  Capacitación: Foliadores para expedientes
Unidad Médica:  1 caja de lapiceros 1 caja de lápices ,2 borradores , 1 gomero
2 rollos cinta adhesiva transparente  1 caja de prensas plásticas para fólder   6 cajas de prensas plásticas para fólder . 2 cinta para impresora de color de carnet CD 800 marca Datacard 3 cajas de carpetas de cartón colgantes 
</t>
  </si>
  <si>
    <t xml:space="preserve">Banderitas Post -It 4x100 hojas 15 Bolsa de ligas N.º 12 100 gr 2 Borrador goma blanca para lápiz 20 Borrador pizarra acrílica 8 Cejillas plásticas 30Cinta adhesiva transparente mágica 30 Cinta Epson FX 1180 10Cinta Epson FX 890 10 Cinta masking tape 1 1/2" 5 Cinta masking tape 1" 5 Cinta masking tape 2" 5Clip de colores 60Clip mariposa N.º 2 50 Corrector liquido 20 Disco compacto CD x10 6Disco DVD blanco x10 6Etiquetas para expedientes 150 uds 10 Goma liquida 250g 15Grapas 23/23(cajas 1000) 50Grapas N10 23/10 10mm 5 Humedecedor dedos en gel 10 Lapicero azul 30Lapicero negroMarcador permanente negro x10 1Marcador pizarra azul x12 1Marcador pizarra negro x12 1Marcador pizarra rojo x12 1Marcador punta fina negro x12 1 Numerador Automático 5Reglas plásticas 30cm 10Resaltador 30Tijera metálica. </t>
  </si>
  <si>
    <t xml:space="preserve">Lapiceros 40 cajas, lápices para funcionarios y atención al publico), goma (10 unidades), almohadillas para sellos automáticos de todo el Departamento), grapas (estándar e industriales) (25 cajas),  10 engrapadora= ,  clips (pequeños, grandes y tipo mariposa 44 cajas), 20 borradores, 100 marcadores y resaltadores (punta fina, gruesa y acrílicos), 20 cinta reloj marcador  , 4 numeradores, 10 corrector en lápiz,  50 humedecedores de dedos, 4 sacapuntas eléctricos, 6 perforadoras industriales, 5 perforadoras medianas, 25 cinta adhesiva (gruesa y tamaño normal utilizada para secuestros y correspondencia en general), 10 dispensador de clips,  50 cajas prensas , notas post it y banderitas de colores, 20 masking tape 1''5', 15 sellos en general,   50 divisores para expedientes de índices, 10 copas con esponja. </t>
  </si>
  <si>
    <t xml:space="preserve"> Correctores  , Gomeros (líquida) , Cajas de prensas para folder  , Almohadillas para sellos , Humedecedor de dedos , Copa con esponja, Dispensador de clips con imán , Dispensador de cinta adhesiva , Ligas de hule , Masking tape 2" blanco, Sacagrapas metálico con agarradera plástica, Separador metálico de libros , Rollo de plástico adhesivo , Álbum Print File ARC-S para hojas de archivo serie S , Fundas Print File para archivo de 6 fotos 4x6" , Fundas Print File para archivo de 6 fotos 8x10", Fundas Print File para archivo de 7 tiras de 5 cuadros de película 35 mm , Borrador goma grande para borrar lápiz , Tajador para escritorio , Tijera mango plástico </t>
  </si>
  <si>
    <t>Lápices , Lápices 6B,9, Lapiceros (90 negros, 90 azules) , Caja de grapas 26/6" , Caja de grapas 23/20", Marcadores (negro y azul permanente), Marcadores permanente punta fina OPH-CD 421-F con borrador para tratamiento de fotografías , Plumas blancas Mirae Kaiser Korea para tratamiento de fotografías , Marcadores azul de pizarra , Resaltador amarillo , Caja de clips de colores, , Cintas adhesivas Scoth, transparente de 12x33 mm , Cinta adhesiva para reforzar cajas , Caja de DVD .</t>
  </si>
  <si>
    <t xml:space="preserve">10 Almohadillas para sellos automáticos 14 Borrador goma blanca para lápiz 2 Borrador para máquina de escribir Brothers ML 30020Cinta adhesiva 18 Cinta Epson FX 890 2 Cinta para máquina de escribir Brother ML 300 60 Clip de colores 20 Clip mariposa N.º 2 6 Corrector liquido2 5 Disco compacto CD x10 20 Disco DVD blanco x10 8 Fastener caja 50 unid plásticas 1 Foliador automático 5 Goma liquida 250g 1 Grapadora metálica 23 Grapas 10 Humedecedor dedos en gel 13 Lapicero azul 10 Lapicero negro Lápiz x 12 12 Resaltador 2 sacagrapa.
</t>
  </si>
  <si>
    <t xml:space="preserve">Pago de compra de repuestos de emergencia para todos los equipos y maquinaria del departamento, entre ellos, microfilmadoras, visores, insertadores, duplicadores, reveladoras, cámaras fotográficas, máquina de escribir electrónica, refiladoras, etc y 20 listones para guillotina eléctrica.                                                                                                                                                                                             </t>
  </si>
  <si>
    <t>Servicios Generales Adquisición de baterías, repuestos varios para equipos móviles y fijos ¢250,000, repuestos de impresoras y fotocopiadoras ¢233.000 otros repuestos de equipos especializados no contemplados en los contratos ¢267,000,00.</t>
  </si>
  <si>
    <t>Se requieren para mantener repuestos y sustituir los dispositivos periféricos de las computadoras que tiene el Archivo Nacional.</t>
  </si>
  <si>
    <t>Compra de:
_cajas de pre filtros para partículas de polvo 3M de 10 unidades cada uno, para el uso de los respiradores de los funcionarios del DSAE.
_ Repuestos para  Impresoras  y fotocopiadoras.</t>
  </si>
  <si>
    <t>Compra de repuestos y accesorios de los equipos del departamento.</t>
  </si>
  <si>
    <t>1 tambor de imagen para impresora láser y 1 tambor para fotocopiadora, 8 pares de filtros.</t>
  </si>
  <si>
    <t xml:space="preserve">Dirección General 
_Repuestos en general para los equipos y electrodomésticos con que cuentan las unidades de la Dirección General y la Junta Administrativa,
_1 tambor de imagen para impresora láser 
_1 tambor de imagen para impresora láser 4000
_1 tambor de imagen para impresora láser HP 
_Una unidad de fusión para fotocopiadora.
_Baterías alcalinas recargables AAA para grabadoras digitales.
</t>
  </si>
  <si>
    <t>Compra de 2 plegaderas para las áreas de restauración y encuadernación para doblamiento y estiramiento de documentos ; 1 espátula eléctrica para pegar papel de restauración a los documentos, así como 1 caja con cuchillas para bisturís; 2 cajas con cuchillas para cutter, 20 agujas para coser documentos; 6 brochas para restauración,  por unidad  6 pinceles para restauración  3 repuestos para cuchilla cutter a ), 24 brocas para perforar documentos y 2 espátulas metálicas a todo lo anterior para los trabajos que diariamente se realizan en las áreas de restauración y encuadernación; 1 cuchilla nueva para guillotinas manuales    y 1 termo higrómetro digital para medir temperatura y humedad relativa en archivos e instalaciones.</t>
  </si>
  <si>
    <t xml:space="preserve">Servicios Generales Adquisición de herramientas (taladro, caladora, pistola de baja para pintar) para el mantenimiento preventivo y correctivo de la institución ¢400.000.   </t>
  </si>
  <si>
    <t>Servicios Generales: Adquisición de productos como: 10 fluxómetros para servicios sanitarios ¢800,000,00 para sustituir dañados, y sustitución de tapas sanitarias ¢200,000,00 .</t>
  </si>
  <si>
    <t>Servicios Generales: Compra de accesorios de PVC para reparación de tuberías y accesorios para reparación de lavatorios y servicios sanitarios ¢175.000. Compra de maceteros plásticos para jardinería ¢25.000. Total 200.000.</t>
  </si>
  <si>
    <t>Servicios Generales: Adquisición de vidrios para reponer algún vidrio quebrado en la institución.</t>
  </si>
  <si>
    <t xml:space="preserve">Compra de 2 metros de teflón para los trabajos de restauración, 2 tubos fluorescentes o bombillos para microfilmadora Minolta y MRD-2, así como para fotografía y lectores de microfilmación, y cables conectores diversos ) todos ellos para para el buen funcionamiento de los equipos de microfilmación y fotografía.                                                                                                                                                                                                             </t>
  </si>
  <si>
    <t>Para compra de accesorios eléctricos,  luces decorativas y extensiones para la decoración navideña.</t>
  </si>
  <si>
    <t>Servicios Generales Compra de luminarias ahorrativas de acuerdo al Plan de Eficiencia Energética, para continuar con el proceso de  sustitución de las luminarias de los edificios de la I y II etapa por lámparas que reduzcan el consumo eléctrico ¢4.500.000.                  Adquisición de cables eléctricos y telefónicos, tomacorrientes, uniones, breakers, y otros materiales requeridos en el mantenimiento del sistema eléctrico y telefónico de la institución ¢500.000.</t>
  </si>
  <si>
    <t>Servicios Generales: Adquisición de 5 sacos de cemento , 4 sacos de concremix, 4 pegamix y 5 bondex para reparación aceras, 5 fragua, cajas de registro, pegar cerámica en los edificios,  materiales necesarios en el mantenimiento preventivo y correctivo de la institución. Total ¢145,200,00.</t>
  </si>
  <si>
    <t xml:space="preserve">Servicios Generales:   Materiales varios, rótulos preventivos, reparaciones menores y mantenimiento de edificios ¢375.000.  </t>
  </si>
  <si>
    <t xml:space="preserve">Para adquirir alimentos no perecederos para los servicios de alimentación que brinda la Dirección General en sus actividades archivísticas, culturales y recreativas (café, té, refrescos, azúcar, crema, entre otros). 
Comisión Institucional sobre Accesibilidad y Discapacidad:
Refrigerios para cubrir los gastos relativos, atención de invitados  y participantes a las capacitaciones ¢50.000.
</t>
  </si>
  <si>
    <t>Compra de Refrigerios, crema, café, azúcar y té para las sesiones programadas de la Comisión Nacional de Selección y Eliminación de Documentos (CNSED); Comisión para la redacción de una norma nacional de descripción, Comisión con el Poder Judicial,  y otras a cargo del departamento.</t>
  </si>
  <si>
    <t>Compra de plantas para la institución.</t>
  </si>
  <si>
    <t>Pago de compra de 2 kilos de carboximetilcelulosa,  , 2 galones de tolueno, 10 frascos de insecticida spray, , 6 frascos de insecticida y bactericida timsen,  2 galones de cloroformo, ) y 6 tarros de hidróxido de calcio, todos estos productos necesarios para la restauración, desinfección y desinsectación de documentos históricos.  Compra de 8 paquetes de polvo cáustico para encuadernación de documentos.</t>
  </si>
  <si>
    <t xml:space="preserve">Servicios Generales: Compra de productos químicos para limpieza de baños de la institución ¢20.000. Compra de productos para jardinería en la institución ¢80.000. </t>
  </si>
  <si>
    <t>Comité Institucional de Emergencias.
Compra de tanque de oxígeno de 20 litros para soporte ventilatorio.</t>
  </si>
  <si>
    <t>12 Toner de impresora para uso del departamento.</t>
  </si>
  <si>
    <t xml:space="preserve">Pago de compra de 24 cartuchos de tintas marca Epson T-22 de las impresoras del departamento, a un precio de ; 1 cilindro de tinta para impresora láser; 2 botellitas de tinta para almohadilla color azul cada una), para la gestión de documentos del departamento; 6 cuartos de galón de pintura acrílica en agua, diferentes colores y 6 cilindros de pintura spray de diferentes colores para las exposiciones documentales temporales e itinerantes.                                                                                                                                                             </t>
  </si>
  <si>
    <t xml:space="preserve"> Toner y tinas para las impresoras para las diferentes unidades del departamentos ¢2.000.000   Servicios Generales: Adquisición de pinturas y otros productos complementarios para trabajos de mantenimiento del edificio  ¢400.000.</t>
  </si>
  <si>
    <t xml:space="preserve">Compra de:
_cartuchos de tinta para Epson C110 (15 unidades de cada color cian, magenta, y amarillo y 20 unidades de color negro
_ Toner original para fotocopiadora láser
_ Toner original para la impresora láser
_ cartuchos de tinta para impresora Epson TX-620 (8 unidades de cada color cian, magenta, y amarillo y 12 unidades de color negro.
</t>
  </si>
  <si>
    <t>Compra de tinta para 2 impresoras de inyección de tinta (cartuchos de color negro, amarillo, celeste y rosado  y toner para impresora láser para impresión de informes, cartas, reportes, reproducciones y otros (4 tonner), tinta para sellos , 6 tonner fotocopiadora , 12 rollos de película para fax.</t>
  </si>
  <si>
    <t xml:space="preserve">7 toner para impresora láser Jet P3010,5 toner fotocopiadora Konica Minolta TN-414 y 4 toner para impresora HP M1212. </t>
  </si>
  <si>
    <t xml:space="preserve">Toner impresoras, fotocopiadoras y sellos.
</t>
  </si>
  <si>
    <t xml:space="preserve">Compra de 10 galones de alcohol isopropílico  , para las restauraciones y procesos de limpieza de documentos, contenedores y estanterías.                                                                                                                                       </t>
  </si>
  <si>
    <t>Financiero Contable: Compra de 4 botellas medianas de alcohol en gel para limpiarse las manos y mantener la higiene al tocar los billetes y monedas     Unidad Médica: pastillas con extracto de tilo 5 cajas , compra de tiocolchicosido 150 comprimidos  adquisión de decatileno en pastillas ¢50000, compra de solución fisiológica en bolsas de 250cc ¢30000, lidocaína en viales de 20ml ,tetracaína oftálmica  yodo en solución ¢10000 alcohol de 90 grados 0 gel lubricante jabón de clorexhidina + agua estéril 10 botellas ¢15000 + cintas para glucómetro ¢50000 + 2 cajas de sucralfato.</t>
  </si>
  <si>
    <t>Comité Institucional de Emergencias: Jabón de Clorexidina numero 10 botellas de 250cc  clostebol con neomicina en spray de 30 mg 10 unidades Alcohol de 90° 1 galón  Suero glucosado al 50% bolsas de 100cc, número 10 Solución fisiológica bolsas de 250cc tetracaína oftálmica 1 vial metamizol comprimidos de 500mg, 2 cajas con 100 tabletas c/u Venda coban 20 rollos. 
Venda de gaza en rollo de 3 pulgadas Gel Lubricante 3 tubos Decatileno comprimidos 100 unidades Membrana de duoderm delgada 1 caja Omeprazol comprimidos de 20 mg 100 comprimidos Epinefrina ampollas IV Dicinone en ampollas IV o IM Diazepam en ampollas IV Anmiodarona ampollas IV salbutamol para nebulizador Sulfato de ipratropium para nebulizador.</t>
  </si>
  <si>
    <t xml:space="preserve">Pago de compra de 2 1/2 galones de lubricante V-120 para la maquinaria del departamento a  y 2 cilindros de aceite WD-40 para herramientas y equipo a la unidad.                                                                                                                                                                                                                                                                                 </t>
  </si>
  <si>
    <r>
      <t>Servicios Generales Compra de combustibles para vehículos, motocicleta, planta eléctrica, bomba del sistema contra incendios, máquinas cortadoras de césped y aceite para estos equipos.</t>
    </r>
    <r>
      <rPr>
        <b/>
        <sz val="11"/>
        <color theme="1"/>
        <rFont val="Calibri"/>
        <family val="2"/>
        <scheme val="minor"/>
      </rPr>
      <t xml:space="preserve"> Metas del Plan Nacional de Desarrollo combustible para giras de montaje de exposiciones itinerantes a cantones prioritarios: Región Brunca: Buenos Aires, Golfito, Corredores. Región Central : León Cortés. </t>
    </r>
  </si>
  <si>
    <t xml:space="preserve">Servicios Generales Pagos de derechos de circulación de los equipos móviles </t>
  </si>
  <si>
    <t xml:space="preserve">Pago de 10 servicios de mantenimiento preventivo de la maquinaria de restauración, encuadernación, fotocopiadora y equipo de microfilm, así como los lentes, cámaras fotográficas y equipo de grabación,                                                                                                                                                              </t>
  </si>
  <si>
    <t xml:space="preserve">Recursos Humanos: 
Mantenimiento Reloj marcador  y equipo audiovisual de capacitación                      Unidad Medica: mantenimiento calibración y ajuste de la balanza mecánica de uso medico   Calibración de esfigmomanómetros Compra de repuestos para equipo diagnostico                  </t>
  </si>
  <si>
    <t xml:space="preserve">1 Contrato de mantenimiento de servidores y VMWARE
1 Contrato de soporte en servicios especializados en Data Protector                                                                                                                                                                                                                                                                           1 Contrato de servicio soporte de Seguridad perimetral y FORTINET 
1 Contrato de nuevos puntos de red y eléctrico
1 Extensión de garantía de los Switch
</t>
  </si>
  <si>
    <t xml:space="preserve">Compra de 50 horas de soporte técnico para sistema BOS0y renovación de contrato anual de soporte remoto del sistema BOS 
</t>
  </si>
  <si>
    <t xml:space="preserve">Mantenimiento impresora láser y scanner  </t>
  </si>
  <si>
    <t xml:space="preserve">Contrato de mantenimiento preventivo y correctivo para impresora láser  y sistema de información, asesoría técnica en Isis               </t>
  </si>
  <si>
    <t>Mantenimiento preventivo y correctivo de las impresoras de la Dirección General y Junta Administrativa.</t>
  </si>
  <si>
    <t xml:space="preserve">1 contrato de mantenimiento del Aire acondicionado </t>
  </si>
  <si>
    <t xml:space="preserve">Servicios Generales: Mantenimiento del sistema de aires acondicionados y extractores. </t>
  </si>
  <si>
    <t xml:space="preserve">Servicio de mantenimiento y reparación de mobiliario y equipo del DSAE, principalmente el equipo de impresión y fotocopiado </t>
  </si>
  <si>
    <t xml:space="preserve">Mantenimiento de relojes marcadores ,  visores y fax y fotocopiadora </t>
  </si>
  <si>
    <t xml:space="preserve">Mantenimiento y reparación del equipo y mobiliario de oficina en general, (fotocopiadoras, máquinas de escribir, escritorios, sillas) </t>
  </si>
  <si>
    <t>Servicios Generales Mantenimiento y reparación del sistema de circuito cerrado de televisión  Mantenimiento y reparación de la central telefónica</t>
  </si>
  <si>
    <t>Mantenimiento y reparación de radios de comunicación, teléfonos y fax de DSAE</t>
  </si>
  <si>
    <t>Servicios Generales Mantenimiento y reparación de los equipos móviles de la institución</t>
  </si>
  <si>
    <t xml:space="preserve">Servicios Generales: Provisión para mantenimiento correctivo de equipos                        Mantenimiento de la planta y subestación eléctrica         Mantenimiento del sistema de bombeo de agua potable .                Mantenimiento de la bomba contra incendios  Mantenimiento de equipo de jardinería  Mantenimiento de montacargas del Departamento de Conservación                    Mantenimiento de elevador del núcleo central                      </t>
  </si>
  <si>
    <t xml:space="preserve"> Servicios Generales: Mantenimiento de sistemas e instalaciones, reserva para atender imprevistos eléctricos, sanitarios, entre otros </t>
  </si>
  <si>
    <t>El VMWARE es una herramienta de software que dispone el Archivo Nacional y que permite optimizar los servidores, es decir que puede tener en un mismo servidor varios servidores virtualizados, cumpliendo cada uno de ellos tareas y procesos de forma independiente. De  tal manera, se debe de capacitar al personal de Tecnologías responsable de su Administración y control.  corresponde al Sistema Operativo instalados en todos los Servidores físicos y virtualizados del Archivo Nacional. Es una herramienta compleja en su administración y muy robusta que permite maximizar los recursos de los Servidores y sus aplicaciones. Se debe de brindar capacitación avanzada en su administración al personal de Tecnología para un buen funcionamiento óptimo de sus recursos. El Archivo Nacional adquirió dispositivos de seguridad perimetral para garantizar que el tráfico de información entrante y saliente no sea vulnerable a ataques externos de cualquier índole. Se requiere que el personal de tecnologías responsable en su administración esté debidamente capacitado.</t>
  </si>
  <si>
    <t>Para reforzar los conocimientos en de los funcionarios del departamento.</t>
  </si>
  <si>
    <t xml:space="preserve">Capacitación para el personal del DSAE de acuerdo con el plan de capacitación que se defina en el año 2016.
</t>
  </si>
  <si>
    <t xml:space="preserve">Capacitaciones para reforzar conocimientos en el área de Archivo Notarial. </t>
  </si>
  <si>
    <t>Para reforzar los conocimientos  de personal del departamento.</t>
  </si>
  <si>
    <t xml:space="preserve">Previsión general para actividades de actualización profesional en las competencias técnicas del personal de la Dirección General ¢900.000.
Comité Institucional  sobre Accesibilidad y Discapacidad: para facilitar charlas y capacitaciones en propuesta en el plan de la CIAD ¢100.000.
Comité Institucional de Emergencias: Contratar cursos de capacitación para 20 miembros del Comité y Brigadas en RCP auxilios . ¢1.000.000.00. 
</t>
  </si>
  <si>
    <t>Póliza de riesgos del trabajo para funcionarios del Archivo Nacional.</t>
  </si>
  <si>
    <t xml:space="preserve">Pago de alimentación a los colaboradores que realizan visitas de valoración del estado de conservación de documentos a transferir al Archivo Nacional por parte del Sistema Nacional de Archivos y para  tomar fotografías para aumentar la colección del Archivo Nacional y según el cronograma de toma de fotografías del Departamento Servicios Archivísticos Externos.                                                                  </t>
  </si>
  <si>
    <t xml:space="preserve">Realizar inspecciones y seguimientos de inspección durante el año 2015 fuera del Área Metropolitana. 
</t>
  </si>
  <si>
    <t>Para realizar el rescate de documentos con valor científico cultural</t>
  </si>
  <si>
    <r>
      <t xml:space="preserve">Realizar inspecciones y seguimientos de inspección durante el año 2016 fuera del Área Metropolitana. </t>
    </r>
    <r>
      <rPr>
        <b/>
        <sz val="11"/>
        <color theme="1"/>
        <rFont val="Calibri"/>
        <family val="2"/>
        <scheme val="minor"/>
      </rPr>
      <t xml:space="preserve">Metas del Plan Nacional de Desarrollo viáticos para giras de montaje de exposiciones itinerantes a cantones prioritarios: Región Brunca: Buenos Aires, Golfito, Corredores. Región Central : León Cortés. </t>
    </r>
  </si>
  <si>
    <t xml:space="preserve">Realizar inspecciones y seguimientos de inspección durante el año 2016  fuera del Área Metropolitana. 
</t>
  </si>
  <si>
    <t>Servicios Generales: Pago de transporte a funcionarios de la Unidad de Servicios Generales que realizan servicios de mensajería en autobús.</t>
  </si>
  <si>
    <t xml:space="preserve">Transporte para todos los funcionarios de la Dirección General en el cumplimiento de sus actividades como por ejemplo: asistencia a reuniones, servicios y mensajería en general, etc. </t>
  </si>
  <si>
    <t>Digitación de registros de índices del trienio 1995/1997.</t>
  </si>
  <si>
    <t>Traducción de documentos para presentar candidatura al programa Memoria del Mundo (¢300.000).
Contratación de servicios profesionales en bibliotecología (¢1.500.000).
Contratación pruebas de laboratorio a piezas estantería compacta (¢100.000).</t>
  </si>
  <si>
    <t>Estudio de cargas térmicas o mapeo térmico y  elaboración de un Plan de Salud Ocupacional.</t>
  </si>
  <si>
    <t xml:space="preserve">Pago del contrato de fumigación de fin de año de las instalaciones del Archivo Nacional, para mantenerlas con un ambiente libre de insectos, roedores y microorganismos, y el pago del servicio de afilamiento de cuchillas de las guillotinas ( necesarias para  los trabajos de encuadernación de documentos y confección de contenedores).                                                                                                                                          </t>
  </si>
  <si>
    <r>
      <rPr>
        <sz val="10"/>
        <rFont val="Arial"/>
        <family val="2"/>
      </rPr>
      <t>Proyección Institucional:</t>
    </r>
    <r>
      <rPr>
        <sz val="11"/>
        <color theme="1"/>
        <rFont val="Calibri"/>
        <family val="2"/>
        <scheme val="minor"/>
      </rPr>
      <t xml:space="preserve"> Museografía exposición documental. Con el fin de difundir el patrimonio documental de Costa Rica.(¢1 500 000) Diseño (afiche, baner para redes sociales y sitio web, y post para redes sociales, foto de perfil ) para estas actividades: Congreso, Día Internacional de los Archivos, Celebración de la Independencia, Inauguración exposición.  500.000,00     Total 2.000.000,00          </t>
    </r>
  </si>
  <si>
    <t>Servicio de cerrajería y copia de llaves para el Área de Rectoría y Archivo Intermedio</t>
  </si>
  <si>
    <t xml:space="preserve"> Servicios Generales: Pago de parqueos, boletas de estacionamiento municipal y peajes para los vehículos de la institución. ¢65.000.00    Pago de confección de llaves.¢35.000.00 Pago de los servicios de seguridad y vigilancia del edificio (I, II y III Etapas).   El cálculo Incluye los reajustes de precios del I y II semestre del 2016 ¢105.400.000,00  Pago del servicio de limpieza del edificio.   El cálculo incluye el reajuste de precios del I y II semestre del 2016 ¢66.500.00,00.</t>
  </si>
  <si>
    <t>Estudio de cargas laborales para el Archivo Nacional .</t>
  </si>
  <si>
    <t>ADAI</t>
  </si>
  <si>
    <t>Digitalización de fotografías y negativos colección general del DAH (¢5.000.000).
Digitalización rollos de microfilm (¢5.000.000).</t>
  </si>
  <si>
    <t xml:space="preserve">Pago del desalmacenaje de los papeles de restauración comprados en los EUA, necesario para hacer las restauraciones manuales de documentos históricos.                                                                                                                                                                    </t>
  </si>
  <si>
    <t>Confección de facturas para la venta de bienes y servicios de la institución .</t>
  </si>
  <si>
    <t>Impresión de etiquetas para expedientes de índices del trienio 2016-2018.</t>
  </si>
  <si>
    <t>Impresión de 50 mil boletas de préstamo de documentos en la Sala de Consulta e Investigación,  y formularios de la Biblioteca.</t>
  </si>
  <si>
    <t>Recursos Humanos:  Publicación nombramientos en propiedad    Proveeduría: Pago de publicaciones  de licitaciones y trámites de contrataciones administrativas que lo requieran.</t>
  </si>
  <si>
    <t>Publicación en el Diario Oficial La Gaceta de la Norma Nacional de Descripción Archivística y las normas que establezca la Comisión Nacional de Selección y Eliminación de Documentos.</t>
  </si>
  <si>
    <t>Unidad Médica:  Recolección de desechos biopeligrosos de la Unidad Médica ¢100.000.
Pago de servicios municipales para el año 2016  ¢1.100.000.</t>
  </si>
  <si>
    <t>Recolección y destrucción de desechos como papel cuyo costo aproximado es de $0,3 por kilo.  Los documentos a eliminar deben ser transformados en material ilegible de acuerdo con lo establecido en la ley 7202.</t>
  </si>
  <si>
    <t xml:space="preserve">Para el pago anual del servicio de banda ancha  del ICE.
</t>
  </si>
  <si>
    <t xml:space="preserve">Departamento Tecnologías de Información </t>
  </si>
  <si>
    <t xml:space="preserve">Pago de servicio de telecomunicaciones para el año 2016, incluye incremento de un 10% en tarifas. </t>
  </si>
  <si>
    <t xml:space="preserve">Institucional </t>
  </si>
  <si>
    <t xml:space="preserve">Pago del envío nacional e internacional de la correspondencia de la gestión del departamento.                                                                                              </t>
  </si>
  <si>
    <t xml:space="preserve">Servicios Generales:  Pago de franquicias postales para correspondencia . Pago de alquiler del apartado de correo </t>
  </si>
  <si>
    <t xml:space="preserve">La Comisión Nacional de Selección y Eliminación de Documentos (CNSED) y el Área de Rectoría del DSAE remiten todos los meses vía Correos de Costa Rica correspondencia a las instituciones que conforman el Sistema Nacional de Archivos.  Los documentos que se remiten están relacionados con tablas de plazos de conservación de documentos, valoraciones parciales, acuerdos de la CNSED, correspondencia como oficios y circulares, entre otros.
Adquisición de estampillas  para el envío de la correspondencia que se debe enviar por medio de Correos de Costa Rica suscrita por el DSAE y la CNSED en los meses de noviembre y diciembre </t>
  </si>
  <si>
    <t>Para remitir las reproducciones y otros documentos solicitados a los despachos judiciales del país</t>
  </si>
  <si>
    <t>Pago de envió de paquetes de publicaciones por concepto de canje y donación.</t>
  </si>
  <si>
    <t xml:space="preserve"> Pagos de envío de documentos que producen las diferentes unidades y departamentos de la institución  Junta Administrativa.
</t>
  </si>
  <si>
    <t>Pago de  servicio de energía eléctrica para el año 2016, incluye incremento de un 10% en tarifas.</t>
  </si>
  <si>
    <t>Pago de servicio de agua y alcantarillado para el año 2016, incluye incremento de un 10% en tarifas.</t>
  </si>
  <si>
    <t>Proyección Institucional: Espacio para puesto informativo en Expo historia con el fin de  difundir los servicios a la ciudadanía que visita la feria, que se extiende por un fin de semana en la Antigua Aduana.
(¢ 850.000,00).</t>
  </si>
  <si>
    <t>Financiero Contable: Pago de alquiler de apartado bancario de la Junta Administrativa.</t>
  </si>
  <si>
    <t xml:space="preserve">Aporte Patronal por incorporación de funcionarios del Archivo Nacional a la Asociación Solidarista del Ministerio de Cultura y Juventud. </t>
  </si>
  <si>
    <t>Monto destinado para el cumplimiento de lo establecido en la Ley de Protección al Trabajador N° 7983, correspondiente al 3% del salario de los funcionarios.</t>
  </si>
  <si>
    <t>Monto destinado para el cumplimiento de lo establecido en la Ley de Protección al Trabajador N° 7983, correspondiente al 1.5% del salario de los funcionarios.</t>
  </si>
  <si>
    <t>Pago de cargas sociales para el aporte patronal a los fondos de pensiones, correspondiente al 5.08% del salario de los funcionarios.</t>
  </si>
  <si>
    <t>Monto destinado para girar al Banco Popular, que corresponde al 0.5% del salario de los trabajadores.</t>
  </si>
  <si>
    <t>Pago de cargas sociales para el seguro de los funcionarios de la Institución, corresponde al 9.25% del salario de los funcionarios.</t>
  </si>
  <si>
    <t>Para los profesionales con el incentivo de Carrera Profesional se proyectó un incremento de 5 puntos con respecto a la cantidad de puntos de carrera profesional al primer semestre 2015.</t>
  </si>
  <si>
    <t>Pago de retribución salarial a pagar en el mes de enero 2016, a los funcionarios de la Institución.</t>
  </si>
  <si>
    <t>Salario Adicional o proporcional a pagar en el mes de diciembre de 2016, a los funcionarios de la institución.</t>
  </si>
  <si>
    <t>Pago de los rubros de Prohibición y Dedicación Exclusiva a los funcionarios que lo requieren.</t>
  </si>
  <si>
    <t>Tomando en cuenta la fecha de cumplimiento de Aumento Anual para cada funcionario se proyectó un incremento de una anualidad más para el 2016 con respecto a la cantidad de anualidades del año 2015.</t>
  </si>
  <si>
    <t>Pago de tiempo extraordinario de agentes de seguridad, chofer y otros funcionarios que lo requieran.</t>
  </si>
  <si>
    <t>Para el pago de suplencias por incapacidades, licencias, etc.</t>
  </si>
  <si>
    <t>Se presupuesta el pago de salarios para 126 funcionarios de acuerdo con el salario proyectado utilizando el factor del 4.25% para el II Semestre 2015,  I Semestre del 2016 y  II Semestre del año 2016.</t>
  </si>
  <si>
    <t>OBJETO DEL
GASTO TRANSFERENCIA</t>
  </si>
  <si>
    <t>JUSTIFICACIÓN DEL GASTO POR TRANSFERENCIA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</si>
</sst>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0.00_);_(* \(#,##0.00\);_(* \-??_);_(@_)"/>
  </numFmts>
  <fonts count="18">
    <font>
      <sz val="11"/>
      <color theme="1"/>
      <name val="Calibri"/>
      <family val="2"/>
      <scheme val="minor"/>
    </font>
    <font>
      <sz val="11"/>
      <color theme="1"/>
      <name val="Calibri"/>
      <family val="2"/>
      <scheme val="minor"/>
    </font>
    <font>
      <b/>
      <sz val="12"/>
      <name val="Arial"/>
      <family val="2"/>
    </font>
    <font>
      <sz val="12"/>
      <name val="Arial"/>
      <family val="2"/>
    </font>
    <font>
      <sz val="10"/>
      <name val="Arial"/>
    </font>
    <font>
      <b/>
      <sz val="10"/>
      <name val="Arial"/>
      <family val="2"/>
    </font>
    <font>
      <sz val="10"/>
      <name val="Arial"/>
      <family val="2"/>
    </font>
    <font>
      <b/>
      <u/>
      <sz val="10"/>
      <name val="Arial"/>
      <family val="2"/>
    </font>
    <font>
      <u/>
      <sz val="10"/>
      <name val="Arial"/>
      <family val="2"/>
    </font>
    <font>
      <b/>
      <sz val="8"/>
      <color rgb="FF000000"/>
      <name val="Tahoma"/>
      <family val="2"/>
    </font>
    <font>
      <sz val="8"/>
      <color rgb="FF000000"/>
      <name val="Tahoma"/>
      <family val="2"/>
    </font>
    <font>
      <sz val="10"/>
      <color rgb="FFFFFFFF"/>
      <name val="Arial"/>
      <family val="2"/>
    </font>
    <font>
      <b/>
      <sz val="10"/>
      <name val="Arial,Bold"/>
    </font>
    <font>
      <sz val="10"/>
      <color indexed="9"/>
      <name val="Arial"/>
      <family val="2"/>
    </font>
    <font>
      <b/>
      <sz val="10"/>
      <color indexed="9"/>
      <name val="Arial"/>
      <family val="2"/>
    </font>
    <font>
      <b/>
      <sz val="11"/>
      <color theme="1"/>
      <name val="Calibri"/>
      <family val="2"/>
      <scheme val="minor"/>
    </font>
    <font>
      <sz val="11"/>
      <name val="Calibri"/>
      <family val="2"/>
      <scheme val="minor"/>
    </font>
    <font>
      <b/>
      <sz val="8"/>
      <color theme="1"/>
      <name val="Arial"/>
      <family val="2"/>
    </font>
  </fonts>
  <fills count="19">
    <fill>
      <patternFill patternType="none"/>
    </fill>
    <fill>
      <patternFill patternType="gray125"/>
    </fill>
    <fill>
      <patternFill patternType="solid">
        <fgColor rgb="FFFFFFFF"/>
        <bgColor rgb="FF000000"/>
      </patternFill>
    </fill>
    <fill>
      <patternFill patternType="solid">
        <fgColor rgb="FF99CCFF"/>
        <bgColor rgb="FF000000"/>
      </patternFill>
    </fill>
    <fill>
      <patternFill patternType="solid">
        <fgColor rgb="FFF8CBAD"/>
        <bgColor rgb="FF000000"/>
      </patternFill>
    </fill>
    <fill>
      <patternFill patternType="solid">
        <fgColor rgb="FFCCFFFF"/>
        <bgColor rgb="FF000000"/>
      </patternFill>
    </fill>
    <fill>
      <patternFill patternType="solid">
        <fgColor rgb="FFCCFFFF"/>
        <bgColor rgb="FFCCFFFF"/>
      </patternFill>
    </fill>
    <fill>
      <patternFill patternType="solid">
        <fgColor theme="4" tint="0.39997558519241921"/>
        <bgColor indexed="64"/>
      </patternFill>
    </fill>
    <fill>
      <patternFill patternType="solid">
        <fgColor indexed="27"/>
        <bgColor indexed="41"/>
      </patternFill>
    </fill>
    <fill>
      <patternFill patternType="solid">
        <fgColor rgb="FFCCFFCC"/>
        <bgColor rgb="FF000000"/>
      </patternFill>
    </fill>
    <fill>
      <patternFill patternType="solid">
        <fgColor theme="0"/>
        <bgColor indexed="64"/>
      </patternFill>
    </fill>
    <fill>
      <patternFill patternType="solid">
        <fgColor theme="9" tint="0.39997558519241921"/>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s>
  <borders count="88">
    <border>
      <left/>
      <right/>
      <top/>
      <bottom/>
      <diagonal/>
    </border>
    <border>
      <left/>
      <right/>
      <top/>
      <bottom style="double">
        <color rgb="FF000000"/>
      </bottom>
      <diagonal/>
    </border>
    <border>
      <left/>
      <right/>
      <top style="double">
        <color rgb="FF000000"/>
      </top>
      <bottom style="double">
        <color rgb="FF000000"/>
      </bottom>
      <diagonal/>
    </border>
    <border>
      <left/>
      <right/>
      <top style="thin">
        <color rgb="FF000000"/>
      </top>
      <bottom style="double">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indexed="64"/>
      </right>
      <top/>
      <bottom style="thin">
        <color rgb="FF000000"/>
      </bottom>
      <diagonal/>
    </border>
    <border>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medium">
        <color indexed="64"/>
      </right>
      <top style="thin">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8"/>
      </right>
      <top style="medium">
        <color indexed="64"/>
      </top>
      <bottom/>
      <diagonal/>
    </border>
    <border>
      <left style="medium">
        <color indexed="8"/>
      </left>
      <right/>
      <top style="medium">
        <color indexed="64"/>
      </top>
      <bottom/>
      <diagonal/>
    </border>
    <border>
      <left style="medium">
        <color indexed="64"/>
      </left>
      <right style="medium">
        <color indexed="8"/>
      </right>
      <top style="medium">
        <color indexed="8"/>
      </top>
      <bottom/>
      <diagonal/>
    </border>
    <border>
      <left style="medium">
        <color indexed="8"/>
      </left>
      <right/>
      <top style="medium">
        <color indexed="8"/>
      </top>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style="medium">
        <color indexed="64"/>
      </right>
      <top/>
      <bottom style="medium">
        <color indexed="64"/>
      </bottom>
      <diagonal/>
    </border>
    <border>
      <left/>
      <right style="medium">
        <color indexed="8"/>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style="medium">
        <color rgb="FF000000"/>
      </left>
      <right style="medium">
        <color rgb="FF000000"/>
      </right>
      <top style="medium">
        <color indexed="64"/>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rgb="FF000000"/>
      </left>
      <right style="medium">
        <color rgb="FF000000"/>
      </right>
      <top style="thin">
        <color rgb="FF000000"/>
      </top>
      <bottom style="medium">
        <color indexed="64"/>
      </bottom>
      <diagonal/>
    </border>
    <border>
      <left style="medium">
        <color rgb="FF000000"/>
      </left>
      <right style="medium">
        <color indexed="64"/>
      </right>
      <top style="thin">
        <color rgb="FF000000"/>
      </top>
      <bottom style="medium">
        <color indexed="64"/>
      </bottom>
      <diagonal/>
    </border>
    <border>
      <left/>
      <right style="medium">
        <color rgb="FF000000"/>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8"/>
      </left>
      <right style="medium">
        <color indexed="64"/>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tted">
        <color indexed="64"/>
      </left>
      <right/>
      <top style="medium">
        <color indexed="64"/>
      </top>
      <bottom style="dotted">
        <color indexed="64"/>
      </bottom>
      <diagonal/>
    </border>
    <border>
      <left style="medium">
        <color indexed="8"/>
      </left>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medium">
        <color indexed="8"/>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6" fillId="0" borderId="0"/>
    <xf numFmtId="164" fontId="6" fillId="0" borderId="0" applyFill="0" applyBorder="0" applyAlignment="0" applyProtection="0"/>
    <xf numFmtId="0" fontId="6" fillId="0" borderId="0"/>
  </cellStyleXfs>
  <cellXfs count="351">
    <xf numFmtId="0" fontId="0" fillId="0" borderId="0" xfId="0"/>
    <xf numFmtId="0" fontId="4" fillId="2" borderId="0" xfId="0" applyFont="1" applyFill="1" applyBorder="1"/>
    <xf numFmtId="0" fontId="3" fillId="2" borderId="0" xfId="0" applyFont="1" applyFill="1" applyBorder="1"/>
    <xf numFmtId="0" fontId="3" fillId="2" borderId="1" xfId="0" applyFont="1" applyFill="1" applyBorder="1"/>
    <xf numFmtId="0" fontId="4" fillId="3" borderId="2" xfId="0" applyFont="1" applyFill="1" applyBorder="1"/>
    <xf numFmtId="0" fontId="5" fillId="3" borderId="2" xfId="0" applyFont="1" applyFill="1" applyBorder="1"/>
    <xf numFmtId="0" fontId="5" fillId="3" borderId="2" xfId="0" applyFont="1" applyFill="1" applyBorder="1" applyAlignment="1" applyProtection="1">
      <alignment horizontal="center"/>
    </xf>
    <xf numFmtId="0" fontId="5" fillId="3" borderId="1" xfId="0" applyFont="1" applyFill="1" applyBorder="1" applyAlignment="1">
      <alignment horizontal="center"/>
    </xf>
    <xf numFmtId="0" fontId="6" fillId="2" borderId="0" xfId="0" applyFont="1" applyFill="1" applyBorder="1"/>
    <xf numFmtId="0" fontId="4" fillId="2" borderId="0" xfId="0" applyFont="1" applyFill="1" applyBorder="1" applyAlignment="1">
      <alignment horizontal="center"/>
    </xf>
    <xf numFmtId="49" fontId="4" fillId="2" borderId="0" xfId="0" applyNumberFormat="1" applyFont="1" applyFill="1" applyBorder="1" applyAlignment="1">
      <alignment horizontal="center"/>
    </xf>
    <xf numFmtId="0" fontId="5" fillId="2" borderId="0" xfId="0" applyFont="1" applyFill="1" applyBorder="1" applyAlignment="1" applyProtection="1">
      <alignment horizontal="left"/>
    </xf>
    <xf numFmtId="4" fontId="5" fillId="2" borderId="0" xfId="0" applyNumberFormat="1" applyFont="1" applyFill="1" applyBorder="1"/>
    <xf numFmtId="4" fontId="5" fillId="2" borderId="0" xfId="0" applyNumberFormat="1" applyFont="1" applyFill="1" applyBorder="1" applyProtection="1"/>
    <xf numFmtId="10" fontId="5" fillId="2" borderId="0" xfId="0" applyNumberFormat="1" applyFont="1" applyFill="1" applyBorder="1"/>
    <xf numFmtId="4" fontId="4" fillId="2" borderId="0" xfId="0" applyNumberFormat="1" applyFont="1" applyFill="1" applyBorder="1"/>
    <xf numFmtId="4" fontId="6" fillId="2" borderId="0" xfId="0" applyNumberFormat="1" applyFont="1" applyFill="1" applyBorder="1"/>
    <xf numFmtId="10" fontId="4" fillId="2" borderId="0" xfId="0" applyNumberFormat="1" applyFont="1" applyFill="1" applyBorder="1"/>
    <xf numFmtId="0" fontId="5" fillId="2" borderId="0" xfId="0" applyFont="1" applyFill="1" applyBorder="1" applyAlignment="1">
      <alignment horizontal="center"/>
    </xf>
    <xf numFmtId="49" fontId="5" fillId="2" borderId="0" xfId="0" applyNumberFormat="1" applyFont="1" applyFill="1" applyBorder="1" applyAlignment="1">
      <alignment horizontal="center"/>
    </xf>
    <xf numFmtId="0" fontId="7" fillId="2" borderId="0" xfId="0" applyFont="1" applyFill="1" applyBorder="1"/>
    <xf numFmtId="0" fontId="5" fillId="2" borderId="0" xfId="0" applyFont="1" applyFill="1" applyBorder="1"/>
    <xf numFmtId="4" fontId="6" fillId="2" borderId="0" xfId="0" applyNumberFormat="1" applyFont="1" applyFill="1" applyBorder="1" applyProtection="1"/>
    <xf numFmtId="0" fontId="8" fillId="2" borderId="0" xfId="0" applyFont="1" applyFill="1" applyBorder="1"/>
    <xf numFmtId="0" fontId="4" fillId="2" borderId="0" xfId="0" applyFont="1" applyFill="1" applyBorder="1" applyAlignment="1">
      <alignment horizontal="left"/>
    </xf>
    <xf numFmtId="49" fontId="6" fillId="2" borderId="0" xfId="0" applyNumberFormat="1" applyFont="1" applyFill="1" applyBorder="1" applyAlignment="1">
      <alignment horizontal="center"/>
    </xf>
    <xf numFmtId="0" fontId="8" fillId="2" borderId="0" xfId="0" applyFont="1" applyFill="1" applyBorder="1" applyAlignment="1">
      <alignment horizontal="left"/>
    </xf>
    <xf numFmtId="4" fontId="6" fillId="2" borderId="0" xfId="3" applyNumberFormat="1" applyFont="1" applyFill="1" applyBorder="1"/>
    <xf numFmtId="49" fontId="4" fillId="2" borderId="0" xfId="0" applyNumberFormat="1" applyFont="1" applyFill="1" applyBorder="1" applyAlignment="1">
      <alignment horizontal="left"/>
    </xf>
    <xf numFmtId="0" fontId="5" fillId="2" borderId="0" xfId="0" applyFont="1" applyFill="1" applyBorder="1" applyAlignment="1">
      <alignment horizontal="left"/>
    </xf>
    <xf numFmtId="4" fontId="5" fillId="2" borderId="3" xfId="0" applyNumberFormat="1" applyFont="1" applyFill="1" applyBorder="1" applyProtection="1"/>
    <xf numFmtId="10" fontId="5" fillId="2" borderId="3" xfId="0" applyNumberFormat="1" applyFont="1" applyFill="1" applyBorder="1"/>
    <xf numFmtId="0" fontId="5" fillId="0" borderId="0" xfId="0" applyFont="1" applyFill="1" applyBorder="1" applyAlignment="1" applyProtection="1">
      <alignment horizontal="center"/>
      <protection locked="0"/>
    </xf>
    <xf numFmtId="0" fontId="6" fillId="0" borderId="0" xfId="0" applyFont="1" applyFill="1" applyBorder="1"/>
    <xf numFmtId="0" fontId="4" fillId="0" borderId="0" xfId="0" applyFont="1" applyFill="1" applyBorder="1"/>
    <xf numFmtId="164" fontId="11" fillId="0" borderId="0" xfId="1" applyNumberFormat="1" applyFont="1" applyFill="1" applyBorder="1"/>
    <xf numFmtId="164" fontId="6" fillId="0" borderId="0" xfId="1" applyNumberFormat="1" applyFont="1" applyFill="1" applyBorder="1"/>
    <xf numFmtId="164" fontId="5" fillId="0" borderId="12" xfId="1" applyNumberFormat="1" applyFont="1" applyFill="1" applyBorder="1" applyAlignment="1" applyProtection="1">
      <alignment horizontal="center"/>
      <protection locked="0"/>
    </xf>
    <xf numFmtId="164" fontId="5" fillId="0" borderId="13" xfId="1" applyNumberFormat="1" applyFont="1" applyFill="1" applyBorder="1" applyAlignment="1" applyProtection="1">
      <alignment horizontal="center"/>
      <protection locked="0"/>
    </xf>
    <xf numFmtId="164" fontId="5" fillId="0" borderId="15" xfId="1" applyNumberFormat="1" applyFont="1" applyFill="1" applyBorder="1" applyAlignment="1" applyProtection="1">
      <alignment horizontal="center"/>
      <protection locked="0"/>
    </xf>
    <xf numFmtId="164" fontId="5" fillId="0" borderId="16" xfId="1" applyNumberFormat="1" applyFont="1" applyFill="1" applyBorder="1" applyAlignment="1" applyProtection="1">
      <alignment horizontal="center"/>
      <protection locked="0"/>
    </xf>
    <xf numFmtId="0" fontId="5" fillId="0" borderId="17" xfId="4" applyFont="1" applyFill="1" applyBorder="1" applyAlignment="1" applyProtection="1">
      <alignment horizontal="center" vertical="center"/>
      <protection locked="0"/>
    </xf>
    <xf numFmtId="4" fontId="5" fillId="5" borderId="18" xfId="0" applyNumberFormat="1" applyFont="1" applyFill="1" applyBorder="1" applyAlignment="1" applyProtection="1">
      <alignment horizontal="left"/>
    </xf>
    <xf numFmtId="4" fontId="5" fillId="5" borderId="18" xfId="0" applyNumberFormat="1" applyFont="1" applyFill="1" applyBorder="1" applyAlignment="1" applyProtection="1">
      <alignment horizontal="right"/>
    </xf>
    <xf numFmtId="4" fontId="5" fillId="5" borderId="19" xfId="0" applyNumberFormat="1" applyFont="1" applyFill="1" applyBorder="1" applyAlignment="1" applyProtection="1">
      <alignment horizontal="right"/>
    </xf>
    <xf numFmtId="0" fontId="4" fillId="0" borderId="20" xfId="4" applyFont="1" applyFill="1" applyBorder="1" applyAlignment="1" applyProtection="1">
      <alignment vertical="center"/>
      <protection locked="0"/>
    </xf>
    <xf numFmtId="0" fontId="4" fillId="0" borderId="21" xfId="4" applyFont="1" applyFill="1" applyBorder="1" applyAlignment="1" applyProtection="1">
      <alignment vertical="center" wrapText="1"/>
      <protection locked="0"/>
    </xf>
    <xf numFmtId="164" fontId="6" fillId="0" borderId="21" xfId="1" applyNumberFormat="1" applyFont="1" applyFill="1" applyBorder="1" applyAlignment="1" applyProtection="1"/>
    <xf numFmtId="164" fontId="6" fillId="0" borderId="21" xfId="1" applyNumberFormat="1" applyFont="1" applyFill="1" applyBorder="1" applyAlignment="1" applyProtection="1">
      <protection locked="0"/>
    </xf>
    <xf numFmtId="164" fontId="6" fillId="0" borderId="22" xfId="1" applyNumberFormat="1" applyFont="1" applyFill="1" applyBorder="1" applyAlignment="1" applyProtection="1">
      <protection locked="0"/>
    </xf>
    <xf numFmtId="0" fontId="4" fillId="0" borderId="23" xfId="0" applyFont="1" applyFill="1" applyBorder="1" applyAlignment="1" applyProtection="1">
      <alignment horizontal="left" vertical="center"/>
      <protection locked="0"/>
    </xf>
    <xf numFmtId="0" fontId="4" fillId="0" borderId="24" xfId="4" applyFont="1" applyFill="1" applyBorder="1" applyAlignment="1" applyProtection="1">
      <alignment horizontal="left" vertical="center" wrapText="1"/>
      <protection locked="0"/>
    </xf>
    <xf numFmtId="164" fontId="6" fillId="0" borderId="24" xfId="1" applyNumberFormat="1" applyFont="1" applyFill="1" applyBorder="1" applyAlignment="1" applyProtection="1"/>
    <xf numFmtId="164" fontId="6" fillId="0" borderId="24" xfId="1" applyNumberFormat="1" applyFont="1" applyFill="1" applyBorder="1" applyAlignment="1" applyProtection="1">
      <protection locked="0"/>
    </xf>
    <xf numFmtId="164" fontId="6" fillId="0" borderId="25" xfId="1" applyNumberFormat="1" applyFont="1" applyFill="1" applyBorder="1" applyAlignment="1" applyProtection="1">
      <protection locked="0"/>
    </xf>
    <xf numFmtId="0" fontId="5" fillId="6" borderId="23" xfId="0" applyFont="1" applyFill="1" applyBorder="1" applyAlignment="1" applyProtection="1">
      <alignment horizontal="left" vertical="center"/>
      <protection locked="0"/>
    </xf>
    <xf numFmtId="0" fontId="12" fillId="6" borderId="24" xfId="4" applyFont="1" applyFill="1" applyBorder="1" applyAlignment="1" applyProtection="1">
      <alignment horizontal="left" vertical="center" wrapText="1"/>
      <protection locked="0"/>
    </xf>
    <xf numFmtId="164" fontId="5" fillId="6" borderId="24" xfId="1" applyNumberFormat="1" applyFont="1" applyFill="1" applyBorder="1" applyAlignment="1" applyProtection="1"/>
    <xf numFmtId="164" fontId="5" fillId="6" borderId="25" xfId="1" applyNumberFormat="1" applyFont="1" applyFill="1" applyBorder="1" applyAlignment="1" applyProtection="1"/>
    <xf numFmtId="0" fontId="5" fillId="0" borderId="23" xfId="0" applyFont="1" applyFill="1" applyBorder="1" applyAlignment="1" applyProtection="1">
      <alignment horizontal="left" vertical="center"/>
      <protection locked="0"/>
    </xf>
    <xf numFmtId="164" fontId="6" fillId="0" borderId="25" xfId="1" applyNumberFormat="1" applyFont="1" applyFill="1" applyBorder="1" applyAlignment="1" applyProtection="1"/>
    <xf numFmtId="164" fontId="6" fillId="6" borderId="24" xfId="1" applyNumberFormat="1" applyFont="1" applyFill="1" applyBorder="1" applyAlignment="1" applyProtection="1"/>
    <xf numFmtId="0" fontId="4" fillId="0" borderId="23" xfId="4" applyFont="1" applyFill="1" applyBorder="1" applyAlignment="1" applyProtection="1">
      <alignment vertical="center"/>
      <protection locked="0"/>
    </xf>
    <xf numFmtId="0" fontId="4" fillId="0" borderId="24" xfId="4" applyFont="1" applyFill="1" applyBorder="1" applyAlignment="1" applyProtection="1">
      <alignment vertical="center" wrapText="1"/>
      <protection locked="0"/>
    </xf>
    <xf numFmtId="0" fontId="4" fillId="0" borderId="23" xfId="4" applyFont="1" applyFill="1" applyBorder="1" applyAlignment="1" applyProtection="1">
      <alignment horizontal="left" vertical="center"/>
      <protection locked="0"/>
    </xf>
    <xf numFmtId="164" fontId="6" fillId="6" borderId="25" xfId="1" applyNumberFormat="1" applyFont="1" applyFill="1" applyBorder="1" applyAlignment="1" applyProtection="1"/>
    <xf numFmtId="0" fontId="12" fillId="0" borderId="24" xfId="4" applyFont="1" applyFill="1" applyBorder="1" applyAlignment="1" applyProtection="1">
      <alignment horizontal="left" vertical="center" wrapText="1"/>
      <protection locked="0"/>
    </xf>
    <xf numFmtId="0" fontId="4" fillId="0" borderId="26" xfId="4" applyFont="1" applyFill="1" applyBorder="1" applyAlignment="1" applyProtection="1">
      <alignment vertical="center"/>
      <protection locked="0"/>
    </xf>
    <xf numFmtId="0" fontId="4" fillId="0" borderId="27" xfId="4" applyFont="1" applyFill="1" applyBorder="1" applyAlignment="1" applyProtection="1">
      <alignment vertical="center" wrapText="1"/>
      <protection locked="0"/>
    </xf>
    <xf numFmtId="164" fontId="6" fillId="0" borderId="27" xfId="1" applyNumberFormat="1" applyFont="1" applyFill="1" applyBorder="1" applyAlignment="1" applyProtection="1">
      <protection locked="0"/>
    </xf>
    <xf numFmtId="164" fontId="6" fillId="0" borderId="28" xfId="1" applyNumberFormat="1" applyFont="1" applyFill="1" applyBorder="1" applyAlignment="1" applyProtection="1">
      <protection locked="0"/>
    </xf>
    <xf numFmtId="0" fontId="13" fillId="0" borderId="0" xfId="3" applyFont="1" applyFill="1"/>
    <xf numFmtId="0" fontId="13" fillId="0" borderId="0" xfId="3" applyFont="1" applyFill="1" applyAlignment="1">
      <alignment wrapText="1"/>
    </xf>
    <xf numFmtId="43" fontId="13" fillId="0" borderId="0" xfId="1" applyFont="1" applyFill="1" applyBorder="1"/>
    <xf numFmtId="10" fontId="14" fillId="0" borderId="0" xfId="2" applyNumberFormat="1" applyFont="1" applyFill="1" applyBorder="1" applyAlignment="1">
      <alignment horizontal="center"/>
    </xf>
    <xf numFmtId="43" fontId="5" fillId="0" borderId="33" xfId="1" applyFont="1" applyFill="1" applyBorder="1" applyAlignment="1" applyProtection="1">
      <alignment horizontal="center"/>
      <protection locked="0"/>
    </xf>
    <xf numFmtId="43" fontId="5" fillId="0" borderId="34" xfId="1" applyFont="1" applyFill="1" applyBorder="1" applyAlignment="1" applyProtection="1">
      <alignment horizontal="center"/>
      <protection locked="0"/>
    </xf>
    <xf numFmtId="43" fontId="5" fillId="0" borderId="37" xfId="1" applyFont="1" applyFill="1" applyBorder="1" applyAlignment="1" applyProtection="1">
      <alignment horizontal="center"/>
      <protection locked="0"/>
    </xf>
    <xf numFmtId="43" fontId="5" fillId="0" borderId="38" xfId="1" applyFont="1" applyFill="1" applyBorder="1" applyAlignment="1" applyProtection="1">
      <alignment horizontal="center"/>
      <protection locked="0"/>
    </xf>
    <xf numFmtId="0" fontId="5" fillId="0" borderId="39" xfId="4" applyFont="1" applyFill="1" applyBorder="1" applyAlignment="1" applyProtection="1">
      <alignment horizontal="center" vertical="center"/>
      <protection locked="0"/>
    </xf>
    <xf numFmtId="4" fontId="5" fillId="8" borderId="40" xfId="0" applyNumberFormat="1" applyFont="1" applyFill="1" applyBorder="1" applyAlignment="1" applyProtection="1">
      <alignment horizontal="center" vertical="center" wrapText="1"/>
      <protection locked="0"/>
    </xf>
    <xf numFmtId="43" fontId="5" fillId="8" borderId="40" xfId="1" applyFont="1" applyFill="1" applyBorder="1" applyAlignment="1" applyProtection="1">
      <alignment horizontal="right"/>
    </xf>
    <xf numFmtId="43" fontId="5" fillId="8" borderId="41" xfId="1" applyFont="1" applyFill="1" applyBorder="1" applyAlignment="1" applyProtection="1">
      <alignment horizontal="right"/>
    </xf>
    <xf numFmtId="0" fontId="0" fillId="0" borderId="20" xfId="4" applyFont="1" applyFill="1" applyBorder="1" applyAlignment="1" applyProtection="1">
      <alignment vertical="center"/>
      <protection locked="0"/>
    </xf>
    <xf numFmtId="0" fontId="0" fillId="0" borderId="21" xfId="4" applyFont="1" applyFill="1" applyBorder="1" applyAlignment="1" applyProtection="1">
      <alignment vertical="center" wrapText="1"/>
      <protection locked="0"/>
    </xf>
    <xf numFmtId="43" fontId="1" fillId="0" borderId="21" xfId="1" applyFill="1" applyBorder="1" applyAlignment="1" applyProtection="1"/>
    <xf numFmtId="43" fontId="1" fillId="0" borderId="21" xfId="1" applyFill="1" applyBorder="1" applyAlignment="1" applyProtection="1">
      <protection locked="0"/>
    </xf>
    <xf numFmtId="43" fontId="1" fillId="0" borderId="22" xfId="1" applyFill="1" applyBorder="1" applyAlignment="1" applyProtection="1">
      <protection locked="0"/>
    </xf>
    <xf numFmtId="0" fontId="0" fillId="0" borderId="23" xfId="0" applyFont="1" applyFill="1" applyBorder="1" applyAlignment="1" applyProtection="1">
      <alignment horizontal="left" vertical="center"/>
      <protection locked="0"/>
    </xf>
    <xf numFmtId="0" fontId="0" fillId="0" borderId="24" xfId="4" applyFont="1" applyFill="1" applyBorder="1" applyAlignment="1" applyProtection="1">
      <alignment horizontal="left" vertical="center" wrapText="1"/>
      <protection locked="0"/>
    </xf>
    <xf numFmtId="43" fontId="1" fillId="0" borderId="24" xfId="1" applyFill="1" applyBorder="1" applyAlignment="1" applyProtection="1"/>
    <xf numFmtId="43" fontId="1" fillId="0" borderId="24" xfId="1" applyFill="1" applyBorder="1" applyAlignment="1" applyProtection="1">
      <protection locked="0"/>
    </xf>
    <xf numFmtId="43" fontId="1" fillId="0" borderId="25" xfId="1" applyFill="1" applyBorder="1" applyAlignment="1" applyProtection="1">
      <protection locked="0"/>
    </xf>
    <xf numFmtId="0" fontId="5" fillId="8" borderId="23" xfId="0" applyFont="1" applyFill="1" applyBorder="1" applyAlignment="1" applyProtection="1">
      <alignment horizontal="left" vertical="center"/>
      <protection locked="0"/>
    </xf>
    <xf numFmtId="0" fontId="12" fillId="8" borderId="24" xfId="4" applyFont="1" applyFill="1" applyBorder="1" applyAlignment="1" applyProtection="1">
      <alignment horizontal="left" vertical="center" wrapText="1"/>
      <protection locked="0"/>
    </xf>
    <xf numFmtId="43" fontId="5" fillId="8" borderId="24" xfId="1" applyFont="1" applyFill="1" applyBorder="1" applyAlignment="1" applyProtection="1"/>
    <xf numFmtId="43" fontId="5" fillId="8" borderId="25" xfId="1" applyFont="1" applyFill="1" applyBorder="1" applyAlignment="1" applyProtection="1"/>
    <xf numFmtId="43" fontId="1" fillId="0" borderId="25" xfId="1" applyFill="1" applyBorder="1" applyAlignment="1" applyProtection="1"/>
    <xf numFmtId="43" fontId="1" fillId="8" borderId="24" xfId="1" applyFill="1" applyBorder="1" applyAlignment="1" applyProtection="1"/>
    <xf numFmtId="0" fontId="0" fillId="0" borderId="23" xfId="4" applyFont="1" applyFill="1" applyBorder="1" applyAlignment="1" applyProtection="1">
      <alignment vertical="center"/>
      <protection locked="0"/>
    </xf>
    <xf numFmtId="0" fontId="0" fillId="0" borderId="24" xfId="4" applyFont="1" applyFill="1" applyBorder="1" applyAlignment="1" applyProtection="1">
      <alignment vertical="center" wrapText="1"/>
      <protection locked="0"/>
    </xf>
    <xf numFmtId="0" fontId="0" fillId="0" borderId="23" xfId="4" applyFont="1" applyFill="1" applyBorder="1" applyAlignment="1" applyProtection="1">
      <alignment horizontal="left" vertical="center"/>
      <protection locked="0"/>
    </xf>
    <xf numFmtId="43" fontId="1" fillId="8" borderId="25" xfId="1" applyFill="1" applyBorder="1" applyAlignment="1" applyProtection="1"/>
    <xf numFmtId="0" fontId="0" fillId="0" borderId="26" xfId="4" applyFont="1" applyFill="1" applyBorder="1" applyAlignment="1" applyProtection="1">
      <alignment vertical="center"/>
      <protection locked="0"/>
    </xf>
    <xf numFmtId="0" fontId="0" fillId="0" borderId="27" xfId="4" applyFont="1" applyFill="1" applyBorder="1" applyAlignment="1" applyProtection="1">
      <alignment vertical="center" wrapText="1"/>
      <protection locked="0"/>
    </xf>
    <xf numFmtId="43" fontId="1" fillId="0" borderId="27" xfId="1" applyFill="1" applyBorder="1" applyAlignment="1" applyProtection="1">
      <protection locked="0"/>
    </xf>
    <xf numFmtId="43" fontId="1" fillId="0" borderId="28" xfId="1" applyFill="1" applyBorder="1" applyAlignment="1" applyProtection="1">
      <protection locked="0"/>
    </xf>
    <xf numFmtId="164" fontId="5" fillId="0" borderId="43" xfId="1" applyNumberFormat="1" applyFont="1" applyFill="1" applyBorder="1" applyAlignment="1" applyProtection="1">
      <alignment horizontal="center"/>
      <protection locked="0"/>
    </xf>
    <xf numFmtId="164" fontId="5" fillId="0" borderId="44" xfId="1" applyNumberFormat="1" applyFont="1" applyFill="1" applyBorder="1" applyAlignment="1" applyProtection="1">
      <alignment horizontal="center"/>
      <protection locked="0"/>
    </xf>
    <xf numFmtId="164" fontId="5" fillId="0" borderId="47" xfId="1" applyNumberFormat="1" applyFont="1" applyFill="1" applyBorder="1" applyAlignment="1" applyProtection="1">
      <alignment horizontal="center"/>
      <protection locked="0"/>
    </xf>
    <xf numFmtId="164" fontId="5" fillId="0" borderId="48" xfId="1" applyNumberFormat="1" applyFont="1" applyFill="1" applyBorder="1" applyAlignment="1" applyProtection="1">
      <alignment horizontal="center"/>
      <protection locked="0"/>
    </xf>
    <xf numFmtId="4" fontId="5" fillId="6" borderId="49" xfId="0" applyNumberFormat="1" applyFont="1" applyFill="1" applyBorder="1" applyAlignment="1" applyProtection="1">
      <alignment horizontal="center" vertical="center" wrapText="1"/>
      <protection locked="0"/>
    </xf>
    <xf numFmtId="164" fontId="5" fillId="6" borderId="49" xfId="1" applyNumberFormat="1" applyFont="1" applyFill="1" applyBorder="1" applyAlignment="1" applyProtection="1">
      <alignment horizontal="right"/>
    </xf>
    <xf numFmtId="164" fontId="5" fillId="6" borderId="41" xfId="1" applyNumberFormat="1" applyFont="1" applyFill="1" applyBorder="1" applyAlignment="1" applyProtection="1">
      <alignment horizontal="right"/>
    </xf>
    <xf numFmtId="0" fontId="0" fillId="0" borderId="0" xfId="0" applyFont="1" applyFill="1"/>
    <xf numFmtId="43" fontId="1" fillId="0" borderId="0" xfId="1" applyFill="1" applyBorder="1" applyAlignment="1" applyProtection="1">
      <alignment vertical="center"/>
    </xf>
    <xf numFmtId="43" fontId="1" fillId="0" borderId="0" xfId="1" applyFill="1" applyAlignment="1">
      <alignment horizontal="justify" vertical="center" wrapText="1"/>
    </xf>
    <xf numFmtId="0" fontId="0" fillId="0" borderId="0" xfId="0" applyFont="1" applyFill="1" applyAlignment="1">
      <alignment horizontal="justify"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43" fontId="1" fillId="0" borderId="50" xfId="1" applyFill="1" applyBorder="1" applyAlignment="1" applyProtection="1">
      <alignment horizontal="center" vertical="top" wrapText="1"/>
    </xf>
    <xf numFmtId="43" fontId="1" fillId="0" borderId="50" xfId="1" applyFill="1" applyBorder="1" applyAlignment="1" applyProtection="1">
      <alignment horizontal="center" vertical="top" wrapText="1"/>
      <protection locked="0"/>
    </xf>
    <xf numFmtId="0" fontId="0" fillId="0" borderId="50" xfId="6" applyFont="1" applyFill="1" applyBorder="1" applyAlignment="1" applyProtection="1">
      <alignment horizontal="justify" vertical="top" wrapText="1"/>
      <protection locked="0"/>
    </xf>
    <xf numFmtId="0" fontId="0" fillId="0" borderId="50" xfId="6" applyFont="1" applyFill="1" applyBorder="1" applyAlignment="1" applyProtection="1">
      <alignment horizontal="left" vertical="top" wrapText="1"/>
      <protection locked="0"/>
    </xf>
    <xf numFmtId="0" fontId="0" fillId="0" borderId="50" xfId="6" applyFont="1" applyFill="1" applyBorder="1" applyAlignment="1" applyProtection="1">
      <alignment horizontal="left" vertical="top"/>
    </xf>
    <xf numFmtId="43" fontId="1" fillId="0" borderId="51" xfId="1" applyFill="1" applyBorder="1" applyAlignment="1" applyProtection="1">
      <alignment horizontal="center" vertical="top" wrapText="1"/>
    </xf>
    <xf numFmtId="43" fontId="1" fillId="0" borderId="51" xfId="1" applyFill="1" applyBorder="1" applyAlignment="1" applyProtection="1">
      <alignment horizontal="center" vertical="top" wrapText="1"/>
      <protection locked="0"/>
    </xf>
    <xf numFmtId="0" fontId="0" fillId="0" borderId="51" xfId="6" applyFont="1" applyFill="1" applyBorder="1" applyAlignment="1" applyProtection="1">
      <alignment horizontal="justify" vertical="top" wrapText="1"/>
      <protection locked="0"/>
    </xf>
    <xf numFmtId="0" fontId="0" fillId="0" borderId="52" xfId="6" applyFont="1" applyFill="1" applyBorder="1" applyAlignment="1" applyProtection="1">
      <alignment horizontal="center" vertical="top" wrapText="1"/>
      <protection locked="0"/>
    </xf>
    <xf numFmtId="0" fontId="0" fillId="0" borderId="51" xfId="6"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xf>
    <xf numFmtId="43" fontId="15" fillId="8" borderId="17" xfId="1" applyFont="1" applyFill="1" applyBorder="1" applyAlignment="1" applyProtection="1">
      <alignment horizontal="center" vertical="top"/>
    </xf>
    <xf numFmtId="43" fontId="1" fillId="8" borderId="17" xfId="1" applyFill="1" applyBorder="1" applyAlignment="1" applyProtection="1">
      <alignment horizontal="center" vertical="top" wrapText="1"/>
      <protection locked="0"/>
    </xf>
    <xf numFmtId="0" fontId="12" fillId="8" borderId="17" xfId="6" applyFont="1" applyFill="1" applyBorder="1" applyAlignment="1" applyProtection="1">
      <alignment horizontal="justify" vertical="top" wrapText="1"/>
      <protection locked="0"/>
    </xf>
    <xf numFmtId="0" fontId="12" fillId="8" borderId="17" xfId="6" applyFont="1" applyFill="1" applyBorder="1" applyAlignment="1" applyProtection="1">
      <alignment horizontal="left" vertical="top" wrapText="1"/>
      <protection locked="0"/>
    </xf>
    <xf numFmtId="0" fontId="5" fillId="8" borderId="17" xfId="0" applyFont="1" applyFill="1" applyBorder="1" applyAlignment="1" applyProtection="1">
      <alignment horizontal="left" vertical="top"/>
    </xf>
    <xf numFmtId="43" fontId="1" fillId="0" borderId="53" xfId="1" applyFill="1" applyBorder="1" applyAlignment="1" applyProtection="1">
      <alignment horizontal="center" vertical="top" wrapText="1"/>
    </xf>
    <xf numFmtId="43" fontId="1" fillId="0" borderId="53" xfId="1" applyFill="1" applyBorder="1" applyAlignment="1" applyProtection="1">
      <alignment horizontal="center" vertical="top" wrapText="1"/>
      <protection locked="0"/>
    </xf>
    <xf numFmtId="0" fontId="0" fillId="0" borderId="53" xfId="6" applyFont="1" applyFill="1" applyBorder="1" applyAlignment="1" applyProtection="1">
      <alignment horizontal="justify" vertical="top" wrapText="1"/>
      <protection locked="0"/>
    </xf>
    <xf numFmtId="0" fontId="0" fillId="0" borderId="53" xfId="6"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xf>
    <xf numFmtId="43" fontId="1" fillId="0" borderId="52" xfId="1" applyFill="1" applyBorder="1" applyAlignment="1" applyProtection="1">
      <alignment horizontal="center" vertical="top" wrapText="1"/>
    </xf>
    <xf numFmtId="43" fontId="1" fillId="0" borderId="52" xfId="1" applyFill="1" applyBorder="1" applyAlignment="1" applyProtection="1">
      <alignment horizontal="center" vertical="top" wrapText="1"/>
      <protection locked="0"/>
    </xf>
    <xf numFmtId="0" fontId="0" fillId="0" borderId="54" xfId="6" applyFont="1" applyFill="1" applyBorder="1" applyAlignment="1" applyProtection="1">
      <alignment vertical="top" wrapText="1"/>
      <protection locked="0"/>
    </xf>
    <xf numFmtId="0" fontId="0" fillId="0" borderId="52" xfId="6" applyFont="1" applyFill="1" applyBorder="1" applyAlignment="1" applyProtection="1">
      <alignment horizontal="left" vertical="top" wrapText="1"/>
      <protection locked="0"/>
    </xf>
    <xf numFmtId="0" fontId="0" fillId="0" borderId="52" xfId="6" applyFont="1" applyFill="1" applyBorder="1" applyAlignment="1" applyProtection="1">
      <alignment horizontal="left" vertical="top"/>
      <protection locked="0"/>
    </xf>
    <xf numFmtId="0" fontId="0" fillId="0" borderId="53" xfId="6" applyFont="1" applyFill="1" applyBorder="1" applyAlignment="1" applyProtection="1">
      <alignment horizontal="left" vertical="top"/>
      <protection locked="0"/>
    </xf>
    <xf numFmtId="0" fontId="0" fillId="0" borderId="52" xfId="6" applyFont="1" applyFill="1" applyBorder="1" applyAlignment="1" applyProtection="1">
      <alignment horizontal="justify" vertical="top" wrapText="1"/>
      <protection locked="0"/>
    </xf>
    <xf numFmtId="0" fontId="0" fillId="0" borderId="51" xfId="6" applyFont="1" applyFill="1" applyBorder="1" applyAlignment="1" applyProtection="1">
      <alignment horizontal="left" vertical="top"/>
      <protection locked="0"/>
    </xf>
    <xf numFmtId="43" fontId="1" fillId="0" borderId="39" xfId="1" applyFill="1" applyBorder="1" applyAlignment="1" applyProtection="1">
      <alignment horizontal="center" vertical="top" wrapText="1"/>
    </xf>
    <xf numFmtId="43" fontId="1" fillId="0" borderId="55" xfId="1" applyFill="1" applyBorder="1" applyAlignment="1" applyProtection="1">
      <alignment horizontal="center" vertical="top" wrapText="1"/>
      <protection locked="0"/>
    </xf>
    <xf numFmtId="0" fontId="0" fillId="0" borderId="55" xfId="6" applyFont="1" applyFill="1" applyBorder="1" applyAlignment="1" applyProtection="1">
      <alignment horizontal="justify" vertical="top" wrapText="1"/>
      <protection locked="0"/>
    </xf>
    <xf numFmtId="0" fontId="0" fillId="0" borderId="55" xfId="6" applyFont="1" applyFill="1" applyBorder="1" applyAlignment="1" applyProtection="1">
      <alignment horizontal="center" vertical="top" wrapText="1"/>
      <protection locked="0"/>
    </xf>
    <xf numFmtId="0" fontId="0" fillId="0" borderId="55" xfId="6"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xf>
    <xf numFmtId="0" fontId="0" fillId="0" borderId="51" xfId="6" applyFont="1" applyFill="1" applyBorder="1" applyAlignment="1" applyProtection="1">
      <alignment vertical="top" wrapText="1"/>
      <protection locked="0"/>
    </xf>
    <xf numFmtId="0" fontId="0" fillId="0" borderId="53" xfId="6" applyFont="1" applyFill="1" applyBorder="1" applyAlignment="1" applyProtection="1">
      <alignment vertical="top" wrapText="1"/>
      <protection locked="0"/>
    </xf>
    <xf numFmtId="0" fontId="0" fillId="10" borderId="52" xfId="6" applyFont="1" applyFill="1" applyBorder="1" applyAlignment="1" applyProtection="1">
      <alignment horizontal="justify" vertical="top" wrapText="1"/>
      <protection locked="0"/>
    </xf>
    <xf numFmtId="0" fontId="0" fillId="0" borderId="53" xfId="6" applyFont="1" applyFill="1" applyBorder="1" applyAlignment="1" applyProtection="1">
      <alignment horizontal="center" vertical="top" wrapText="1"/>
      <protection locked="0"/>
    </xf>
    <xf numFmtId="43" fontId="15" fillId="8" borderId="17" xfId="1" applyFont="1" applyFill="1" applyBorder="1" applyAlignment="1" applyProtection="1">
      <alignment horizontal="center" vertical="top" wrapText="1"/>
      <protection locked="0"/>
    </xf>
    <xf numFmtId="43" fontId="1" fillId="0" borderId="55" xfId="1" applyFill="1" applyBorder="1" applyAlignment="1" applyProtection="1">
      <alignment horizontal="center" vertical="top" wrapText="1"/>
    </xf>
    <xf numFmtId="0" fontId="0" fillId="0" borderId="52" xfId="0" applyFont="1" applyFill="1" applyBorder="1" applyAlignment="1" applyProtection="1">
      <alignment horizontal="left" vertical="top"/>
    </xf>
    <xf numFmtId="0" fontId="0" fillId="0" borderId="57" xfId="6" applyFont="1" applyFill="1" applyBorder="1" applyAlignment="1" applyProtection="1">
      <alignment horizontal="justify" vertical="top" wrapText="1"/>
      <protection locked="0"/>
    </xf>
    <xf numFmtId="0" fontId="0" fillId="0" borderId="58" xfId="6" applyFont="1" applyFill="1" applyBorder="1" applyAlignment="1" applyProtection="1">
      <alignment horizontal="justify" vertical="top" wrapText="1"/>
      <protection locked="0"/>
    </xf>
    <xf numFmtId="43" fontId="1" fillId="8" borderId="17" xfId="1" applyFill="1" applyBorder="1" applyAlignment="1" applyProtection="1">
      <alignment horizontal="center" vertical="top"/>
    </xf>
    <xf numFmtId="4" fontId="0" fillId="8" borderId="7" xfId="0" applyNumberFormat="1" applyFont="1" applyFill="1" applyBorder="1" applyAlignment="1" applyProtection="1">
      <alignment horizontal="center" vertical="top" wrapText="1"/>
      <protection locked="0"/>
    </xf>
    <xf numFmtId="43" fontId="1" fillId="0" borderId="59" xfId="1" applyFill="1" applyBorder="1" applyAlignment="1" applyProtection="1">
      <alignment horizontal="center" vertical="top" wrapText="1"/>
      <protection locked="0"/>
    </xf>
    <xf numFmtId="43" fontId="1" fillId="0" borderId="60" xfId="1" applyFill="1" applyBorder="1" applyAlignment="1" applyProtection="1">
      <alignment horizontal="center" vertical="top" wrapText="1"/>
      <protection locked="0"/>
    </xf>
    <xf numFmtId="0" fontId="0" fillId="0" borderId="57" xfId="6" applyFont="1" applyFill="1" applyBorder="1" applyAlignment="1" applyProtection="1">
      <alignment horizontal="center" vertical="top" wrapText="1"/>
      <protection locked="0"/>
    </xf>
    <xf numFmtId="43" fontId="1" fillId="0" borderId="62" xfId="1" applyFill="1" applyBorder="1" applyAlignment="1" applyProtection="1">
      <alignment horizontal="center" vertical="top" wrapText="1"/>
      <protection locked="0"/>
    </xf>
    <xf numFmtId="43" fontId="1" fillId="0" borderId="65" xfId="1" applyFill="1" applyBorder="1" applyAlignment="1" applyProtection="1">
      <alignment horizontal="center" vertical="top" wrapText="1"/>
      <protection locked="0"/>
    </xf>
    <xf numFmtId="43" fontId="1" fillId="0" borderId="67" xfId="1" applyFont="1" applyFill="1" applyBorder="1" applyAlignment="1" applyProtection="1">
      <alignment horizontal="center" vertical="top" wrapText="1"/>
      <protection locked="0"/>
    </xf>
    <xf numFmtId="0" fontId="0" fillId="0" borderId="68" xfId="6" applyFont="1" applyFill="1" applyBorder="1" applyAlignment="1" applyProtection="1">
      <alignment horizontal="justify" vertical="top" wrapText="1"/>
      <protection locked="0"/>
    </xf>
    <xf numFmtId="0" fontId="0" fillId="0" borderId="68" xfId="6" applyFont="1" applyFill="1" applyBorder="1" applyAlignment="1" applyProtection="1">
      <alignment horizontal="center" vertical="top" wrapText="1"/>
      <protection locked="0"/>
    </xf>
    <xf numFmtId="43" fontId="1" fillId="0" borderId="68" xfId="1" applyFont="1" applyFill="1" applyBorder="1" applyAlignment="1" applyProtection="1">
      <alignment horizontal="center" vertical="top" wrapText="1"/>
      <protection locked="0"/>
    </xf>
    <xf numFmtId="43" fontId="1" fillId="0" borderId="74" xfId="1" applyFill="1" applyBorder="1" applyAlignment="1" applyProtection="1">
      <alignment horizontal="center" vertical="top" wrapText="1"/>
      <protection locked="0"/>
    </xf>
    <xf numFmtId="0" fontId="0" fillId="0" borderId="68" xfId="6" applyFont="1" applyFill="1" applyBorder="1" applyAlignment="1" applyProtection="1">
      <alignment horizontal="left" vertical="top" wrapText="1"/>
      <protection locked="0"/>
    </xf>
    <xf numFmtId="0" fontId="0" fillId="0" borderId="60" xfId="6" applyFont="1" applyFill="1" applyBorder="1" applyAlignment="1" applyProtection="1">
      <alignment horizontal="left" vertical="top"/>
      <protection locked="0"/>
    </xf>
    <xf numFmtId="43" fontId="1" fillId="0" borderId="68" xfId="1" applyFill="1" applyBorder="1" applyAlignment="1" applyProtection="1">
      <alignment horizontal="center" vertical="top" wrapText="1"/>
      <protection locked="0"/>
    </xf>
    <xf numFmtId="0" fontId="0" fillId="0" borderId="58" xfId="6" applyFont="1" applyFill="1" applyBorder="1" applyAlignment="1" applyProtection="1">
      <alignment horizontal="left" vertical="top" wrapText="1"/>
      <protection locked="0"/>
    </xf>
    <xf numFmtId="0" fontId="0" fillId="0" borderId="61" xfId="6" applyFont="1" applyFill="1" applyBorder="1" applyAlignment="1" applyProtection="1">
      <alignment horizontal="left" vertical="top"/>
      <protection locked="0"/>
    </xf>
    <xf numFmtId="0" fontId="0" fillId="10" borderId="58" xfId="6" applyFont="1" applyFill="1" applyBorder="1" applyAlignment="1" applyProtection="1">
      <alignment horizontal="justify" vertical="top" wrapText="1"/>
      <protection locked="0"/>
    </xf>
    <xf numFmtId="0" fontId="0" fillId="0" borderId="58" xfId="6" applyFont="1" applyFill="1" applyBorder="1" applyAlignment="1" applyProtection="1">
      <alignment horizontal="center" vertical="top" wrapText="1"/>
      <protection locked="0"/>
    </xf>
    <xf numFmtId="43" fontId="15" fillId="8" borderId="76" xfId="1" applyFont="1" applyFill="1" applyBorder="1" applyAlignment="1" applyProtection="1">
      <alignment horizontal="center" vertical="top" wrapText="1"/>
      <protection locked="0"/>
    </xf>
    <xf numFmtId="4" fontId="0" fillId="8" borderId="77" xfId="0" applyNumberFormat="1" applyFont="1" applyFill="1" applyBorder="1" applyAlignment="1" applyProtection="1">
      <alignment horizontal="center" vertical="top" wrapText="1"/>
      <protection locked="0"/>
    </xf>
    <xf numFmtId="0" fontId="12" fillId="8" borderId="77" xfId="6" applyFont="1" applyFill="1" applyBorder="1" applyAlignment="1" applyProtection="1">
      <alignment horizontal="justify" vertical="top" wrapText="1"/>
      <protection locked="0"/>
    </xf>
    <xf numFmtId="0" fontId="12" fillId="8" borderId="77" xfId="6" applyFont="1" applyFill="1" applyBorder="1" applyAlignment="1" applyProtection="1">
      <alignment horizontal="center" vertical="top" wrapText="1"/>
      <protection locked="0"/>
    </xf>
    <xf numFmtId="0" fontId="12" fillId="8" borderId="77" xfId="6" applyFont="1" applyFill="1" applyBorder="1" applyAlignment="1" applyProtection="1">
      <alignment horizontal="left" vertical="top" wrapText="1"/>
      <protection locked="0"/>
    </xf>
    <xf numFmtId="0" fontId="5" fillId="8" borderId="78" xfId="0" applyFont="1" applyFill="1" applyBorder="1" applyAlignment="1" applyProtection="1">
      <alignment horizontal="left" vertical="top"/>
    </xf>
    <xf numFmtId="43" fontId="1" fillId="0" borderId="64" xfId="1" applyFill="1" applyBorder="1" applyAlignment="1" applyProtection="1">
      <alignment horizontal="center" vertical="top" wrapText="1"/>
      <protection locked="0"/>
    </xf>
    <xf numFmtId="43" fontId="15" fillId="8" borderId="52" xfId="1" applyFont="1" applyFill="1" applyBorder="1" applyAlignment="1" applyProtection="1">
      <alignment horizontal="center" vertical="top"/>
    </xf>
    <xf numFmtId="43" fontId="1" fillId="8" borderId="52" xfId="1" applyFill="1" applyBorder="1" applyAlignment="1" applyProtection="1">
      <alignment horizontal="center" vertical="top" wrapText="1"/>
      <protection locked="0"/>
    </xf>
    <xf numFmtId="0" fontId="12" fillId="8" borderId="52" xfId="6" applyFont="1" applyFill="1" applyBorder="1" applyAlignment="1" applyProtection="1">
      <alignment horizontal="justify" vertical="top" wrapText="1"/>
      <protection locked="0"/>
    </xf>
    <xf numFmtId="0" fontId="12" fillId="8" borderId="52" xfId="6" applyFont="1" applyFill="1" applyBorder="1" applyAlignment="1" applyProtection="1">
      <alignment horizontal="left" vertical="top" wrapText="1"/>
      <protection locked="0"/>
    </xf>
    <xf numFmtId="0" fontId="5" fillId="8" borderId="52" xfId="0" applyFont="1" applyFill="1" applyBorder="1" applyAlignment="1" applyProtection="1">
      <alignment horizontal="left" vertical="top"/>
    </xf>
    <xf numFmtId="43" fontId="0" fillId="0" borderId="52" xfId="1" applyFont="1" applyFill="1" applyBorder="1" applyAlignment="1" applyProtection="1">
      <alignment horizontal="center" vertical="top" wrapText="1"/>
      <protection locked="0"/>
    </xf>
    <xf numFmtId="0" fontId="0" fillId="0" borderId="79" xfId="6" applyFont="1" applyFill="1" applyBorder="1" applyAlignment="1" applyProtection="1">
      <alignment horizontal="left" vertical="top"/>
      <protection locked="0"/>
    </xf>
    <xf numFmtId="43" fontId="1" fillId="8" borderId="8" xfId="1" applyFill="1" applyBorder="1" applyAlignment="1" applyProtection="1">
      <alignment horizontal="center" vertical="top"/>
    </xf>
    <xf numFmtId="43" fontId="1" fillId="8" borderId="7" xfId="1" applyFill="1" applyBorder="1" applyAlignment="1" applyProtection="1">
      <alignment horizontal="center" vertical="top" wrapText="1"/>
      <protection locked="0"/>
    </xf>
    <xf numFmtId="0" fontId="12" fillId="8" borderId="7" xfId="6" applyFont="1" applyFill="1" applyBorder="1" applyAlignment="1" applyProtection="1">
      <alignment horizontal="justify" vertical="top" wrapText="1"/>
      <protection locked="0"/>
    </xf>
    <xf numFmtId="0" fontId="12" fillId="8" borderId="7" xfId="6" applyFont="1" applyFill="1" applyBorder="1" applyAlignment="1" applyProtection="1">
      <alignment horizontal="left" vertical="top" wrapText="1"/>
      <protection locked="0"/>
    </xf>
    <xf numFmtId="0" fontId="5" fillId="8" borderId="6" xfId="0" applyFont="1" applyFill="1" applyBorder="1" applyAlignment="1" applyProtection="1">
      <alignment horizontal="left" vertical="top"/>
    </xf>
    <xf numFmtId="0" fontId="5" fillId="0" borderId="51" xfId="0" applyFont="1" applyFill="1" applyBorder="1" applyAlignment="1" applyProtection="1">
      <alignment horizontal="left" vertical="top"/>
    </xf>
    <xf numFmtId="43" fontId="6" fillId="0" borderId="52" xfId="1" applyFont="1" applyFill="1" applyBorder="1" applyAlignment="1" applyProtection="1">
      <alignment horizontal="center" vertical="top" wrapText="1"/>
    </xf>
    <xf numFmtId="0" fontId="0" fillId="0" borderId="52" xfId="6" applyFont="1" applyFill="1" applyBorder="1" applyAlignment="1" applyProtection="1">
      <alignment horizontal="justify" wrapText="1"/>
      <protection locked="0"/>
    </xf>
    <xf numFmtId="0" fontId="0" fillId="0" borderId="52" xfId="6" applyFont="1" applyFill="1" applyBorder="1" applyAlignment="1" applyProtection="1">
      <alignment horizontal="left" vertical="top"/>
    </xf>
    <xf numFmtId="4" fontId="0" fillId="0" borderId="0" xfId="0" applyNumberFormat="1" applyFont="1" applyFill="1"/>
    <xf numFmtId="4" fontId="17" fillId="11" borderId="80" xfId="0" applyNumberFormat="1" applyFont="1" applyFill="1" applyBorder="1"/>
    <xf numFmtId="43" fontId="15" fillId="8" borderId="79" xfId="1" applyFont="1" applyFill="1" applyBorder="1" applyAlignment="1" applyProtection="1">
      <alignment horizontal="center" vertical="top" wrapText="1"/>
    </xf>
    <xf numFmtId="43" fontId="1" fillId="0" borderId="79" xfId="1" applyFill="1" applyBorder="1" applyAlignment="1" applyProtection="1">
      <alignment horizontal="center" vertical="top" wrapText="1"/>
      <protection locked="0"/>
    </xf>
    <xf numFmtId="4" fontId="5" fillId="12" borderId="52" xfId="0" applyNumberFormat="1" applyFont="1" applyFill="1" applyBorder="1" applyAlignment="1" applyProtection="1">
      <alignment horizontal="justify" vertical="top" wrapText="1"/>
      <protection locked="0"/>
    </xf>
    <xf numFmtId="4" fontId="5" fillId="12" borderId="52" xfId="0" applyNumberFormat="1" applyFont="1" applyFill="1" applyBorder="1" applyAlignment="1" applyProtection="1">
      <alignment horizontal="left" vertical="top" wrapText="1"/>
      <protection locked="0"/>
    </xf>
    <xf numFmtId="4" fontId="5" fillId="0" borderId="79" xfId="0" applyNumberFormat="1" applyFont="1" applyFill="1" applyBorder="1" applyAlignment="1" applyProtection="1">
      <alignment horizontal="left" vertical="top" wrapText="1"/>
      <protection locked="0"/>
    </xf>
    <xf numFmtId="4" fontId="5" fillId="0" borderId="79" xfId="0" applyNumberFormat="1" applyFont="1" applyFill="1" applyBorder="1" applyAlignment="1" applyProtection="1">
      <alignment horizontal="left" vertical="top"/>
    </xf>
    <xf numFmtId="43" fontId="0" fillId="0" borderId="0" xfId="0" applyNumberFormat="1" applyFont="1" applyFill="1"/>
    <xf numFmtId="0" fontId="5" fillId="0" borderId="56" xfId="6" applyFont="1" applyFill="1" applyBorder="1" applyAlignment="1" applyProtection="1">
      <alignment horizontal="center" vertical="center" wrapText="1"/>
    </xf>
    <xf numFmtId="0" fontId="5" fillId="0" borderId="56" xfId="6" applyFont="1" applyFill="1" applyBorder="1" applyAlignment="1" applyProtection="1">
      <alignment horizontal="left" vertical="top" wrapText="1"/>
    </xf>
    <xf numFmtId="164" fontId="6" fillId="0" borderId="0" xfId="7" applyFill="1" applyBorder="1" applyAlignment="1" applyProtection="1">
      <alignment vertical="top"/>
    </xf>
    <xf numFmtId="164" fontId="6" fillId="0" borderId="0" xfId="7" applyFill="1" applyAlignment="1">
      <alignment horizontal="justify" vertical="center" wrapText="1"/>
    </xf>
    <xf numFmtId="164" fontId="6" fillId="0" borderId="50" xfId="7" applyFill="1" applyBorder="1" applyAlignment="1" applyProtection="1">
      <alignment horizontal="center" vertical="top" wrapText="1"/>
    </xf>
    <xf numFmtId="164" fontId="6" fillId="0" borderId="50" xfId="7" applyFill="1" applyBorder="1" applyAlignment="1" applyProtection="1">
      <alignment horizontal="center" vertical="top" wrapText="1"/>
      <protection locked="0"/>
    </xf>
    <xf numFmtId="164" fontId="6" fillId="0" borderId="51" xfId="7" applyFill="1" applyBorder="1" applyAlignment="1" applyProtection="1">
      <alignment horizontal="center" vertical="top" wrapText="1"/>
    </xf>
    <xf numFmtId="164" fontId="6" fillId="0" borderId="52" xfId="7" applyFill="1" applyBorder="1" applyAlignment="1" applyProtection="1">
      <alignment horizontal="center" vertical="top" wrapText="1"/>
      <protection locked="0"/>
    </xf>
    <xf numFmtId="164" fontId="5" fillId="8" borderId="17" xfId="7" applyFont="1" applyFill="1" applyBorder="1" applyAlignment="1" applyProtection="1">
      <alignment horizontal="center" vertical="top"/>
    </xf>
    <xf numFmtId="164" fontId="6" fillId="8" borderId="17" xfId="7" applyFill="1" applyBorder="1" applyAlignment="1" applyProtection="1">
      <alignment horizontal="center" vertical="top" wrapText="1"/>
      <protection locked="0"/>
    </xf>
    <xf numFmtId="164" fontId="6" fillId="0" borderId="55" xfId="7" applyFill="1" applyBorder="1" applyAlignment="1" applyProtection="1">
      <alignment horizontal="center" vertical="top" wrapText="1"/>
    </xf>
    <xf numFmtId="164" fontId="6" fillId="0" borderId="55" xfId="7" applyFill="1" applyBorder="1" applyAlignment="1" applyProtection="1">
      <alignment horizontal="center" vertical="top" wrapText="1"/>
      <protection locked="0"/>
    </xf>
    <xf numFmtId="0" fontId="0" fillId="0" borderId="55" xfId="6" applyFont="1" applyFill="1" applyBorder="1" applyAlignment="1" applyProtection="1">
      <alignment horizontal="left" vertical="top"/>
      <protection locked="0"/>
    </xf>
    <xf numFmtId="164" fontId="6" fillId="0" borderId="52" xfId="7" applyFill="1" applyBorder="1" applyAlignment="1" applyProtection="1">
      <alignment horizontal="center" vertical="top" wrapText="1"/>
    </xf>
    <xf numFmtId="164" fontId="5" fillId="8" borderId="52" xfId="7" applyFont="1" applyFill="1" applyBorder="1" applyAlignment="1" applyProtection="1">
      <alignment horizontal="center" vertical="top"/>
    </xf>
    <xf numFmtId="164" fontId="6" fillId="8" borderId="52" xfId="7" applyFill="1" applyBorder="1" applyAlignment="1" applyProtection="1">
      <alignment horizontal="center" vertical="top" wrapText="1"/>
      <protection locked="0"/>
    </xf>
    <xf numFmtId="164" fontId="6" fillId="0" borderId="51" xfId="7" applyFill="1" applyBorder="1" applyAlignment="1" applyProtection="1">
      <alignment horizontal="center" vertical="top" wrapText="1"/>
      <protection locked="0"/>
    </xf>
    <xf numFmtId="164" fontId="6" fillId="8" borderId="17" xfId="7" applyFill="1" applyBorder="1" applyAlignment="1" applyProtection="1">
      <alignment horizontal="center" vertical="top"/>
    </xf>
    <xf numFmtId="164" fontId="6" fillId="0" borderId="53" xfId="7" applyFill="1" applyBorder="1" applyAlignment="1" applyProtection="1">
      <alignment horizontal="center" vertical="top" wrapText="1"/>
    </xf>
    <xf numFmtId="164" fontId="6" fillId="0" borderId="53" xfId="7" applyFill="1" applyBorder="1" applyAlignment="1" applyProtection="1">
      <alignment horizontal="center" vertical="top" wrapText="1"/>
      <protection locked="0"/>
    </xf>
    <xf numFmtId="0" fontId="0" fillId="0" borderId="86" xfId="0" applyFill="1" applyBorder="1" applyAlignment="1" applyProtection="1">
      <alignment horizontal="left" vertical="top" wrapText="1"/>
      <protection locked="0"/>
    </xf>
    <xf numFmtId="164" fontId="0" fillId="0" borderId="52" xfId="7" applyFont="1" applyFill="1" applyBorder="1" applyAlignment="1" applyProtection="1">
      <alignment horizontal="center" vertical="top" wrapText="1"/>
      <protection locked="0"/>
    </xf>
    <xf numFmtId="164" fontId="6" fillId="0" borderId="0" xfId="7" applyFill="1" applyAlignment="1">
      <alignment horizontal="center" vertical="top" wrapText="1"/>
    </xf>
    <xf numFmtId="0" fontId="0" fillId="10" borderId="86" xfId="0" applyFill="1" applyBorder="1" applyAlignment="1" applyProtection="1">
      <alignment horizontal="left" vertical="top" wrapText="1"/>
      <protection locked="0"/>
    </xf>
    <xf numFmtId="164" fontId="6" fillId="18" borderId="52" xfId="7" applyFill="1" applyBorder="1" applyAlignment="1" applyProtection="1">
      <alignment horizontal="center" vertical="top" wrapText="1"/>
      <protection locked="0"/>
    </xf>
    <xf numFmtId="0" fontId="0" fillId="18" borderId="52" xfId="6" applyFont="1" applyFill="1" applyBorder="1" applyAlignment="1" applyProtection="1">
      <alignment horizontal="justify" vertical="top" wrapText="1"/>
      <protection locked="0"/>
    </xf>
    <xf numFmtId="0" fontId="0" fillId="10" borderId="52" xfId="6" applyFont="1" applyFill="1" applyBorder="1" applyAlignment="1" applyProtection="1">
      <alignment horizontal="center" vertical="top" wrapText="1"/>
      <protection locked="0"/>
    </xf>
    <xf numFmtId="0" fontId="6" fillId="0" borderId="86" xfId="8" applyFont="1" applyFill="1" applyBorder="1" applyAlignment="1" applyProtection="1">
      <alignment horizontal="justify" vertical="top" wrapText="1"/>
      <protection locked="0"/>
    </xf>
    <xf numFmtId="164" fontId="6" fillId="0" borderId="52" xfId="7" applyFont="1" applyFill="1" applyBorder="1" applyAlignment="1" applyProtection="1">
      <alignment horizontal="center" vertical="top" wrapText="1"/>
    </xf>
    <xf numFmtId="164" fontId="5" fillId="8" borderId="79" xfId="7" applyFont="1" applyFill="1" applyBorder="1" applyAlignment="1" applyProtection="1">
      <alignment horizontal="center" vertical="top" wrapText="1"/>
    </xf>
    <xf numFmtId="164" fontId="6" fillId="0" borderId="79" xfId="7" applyFill="1" applyBorder="1" applyAlignment="1" applyProtection="1">
      <alignment horizontal="center" vertical="top" wrapText="1"/>
      <protection locked="0"/>
    </xf>
    <xf numFmtId="0" fontId="4" fillId="0" borderId="26" xfId="0" applyFont="1" applyFill="1" applyBorder="1" applyAlignment="1" applyProtection="1">
      <alignment horizontal="left" vertical="center"/>
      <protection locked="0"/>
    </xf>
    <xf numFmtId="0" fontId="4" fillId="0" borderId="27" xfId="4" applyFont="1" applyFill="1" applyBorder="1" applyAlignment="1" applyProtection="1">
      <alignment horizontal="left" vertical="center" wrapText="1"/>
      <protection locked="0"/>
    </xf>
    <xf numFmtId="164" fontId="6" fillId="6" borderId="27" xfId="1" applyNumberFormat="1" applyFont="1" applyFill="1" applyBorder="1" applyAlignment="1" applyProtection="1"/>
    <xf numFmtId="0" fontId="2" fillId="2" borderId="0" xfId="0" applyFont="1" applyFill="1" applyBorder="1" applyAlignment="1" applyProtection="1">
      <alignment horizontal="center"/>
    </xf>
    <xf numFmtId="0" fontId="2" fillId="2" borderId="0" xfId="0" applyFont="1" applyFill="1" applyBorder="1" applyAlignment="1">
      <alignment horizontal="center"/>
    </xf>
    <xf numFmtId="0" fontId="5" fillId="3" borderId="2" xfId="0" applyFont="1" applyFill="1" applyBorder="1" applyAlignment="1" applyProtection="1">
      <alignment horizontal="center"/>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xf>
    <xf numFmtId="0" fontId="5" fillId="0" borderId="4" xfId="4" applyFont="1" applyFill="1" applyBorder="1" applyAlignment="1" applyProtection="1">
      <alignment horizontal="center" wrapText="1"/>
      <protection locked="0"/>
    </xf>
    <xf numFmtId="0" fontId="5" fillId="0" borderId="9" xfId="4" applyFont="1" applyFill="1" applyBorder="1" applyAlignment="1" applyProtection="1">
      <alignment horizontal="center" wrapText="1"/>
      <protection locked="0"/>
    </xf>
    <xf numFmtId="0" fontId="5" fillId="0" borderId="5" xfId="4" applyFont="1" applyFill="1" applyBorder="1" applyAlignment="1" applyProtection="1">
      <alignment horizontal="center" wrapText="1"/>
      <protection locked="0"/>
    </xf>
    <xf numFmtId="0" fontId="5" fillId="0" borderId="10" xfId="4" applyFont="1" applyFill="1" applyBorder="1" applyAlignment="1" applyProtection="1">
      <alignment horizontal="center" wrapText="1"/>
      <protection locked="0"/>
    </xf>
    <xf numFmtId="0" fontId="5" fillId="4" borderId="6" xfId="0" applyFont="1" applyFill="1" applyBorder="1" applyAlignment="1" applyProtection="1">
      <alignment horizontal="center"/>
      <protection locked="0"/>
    </xf>
    <xf numFmtId="0" fontId="5" fillId="4" borderId="7" xfId="0" applyFont="1" applyFill="1" applyBorder="1" applyAlignment="1" applyProtection="1">
      <alignment horizontal="center"/>
      <protection locked="0"/>
    </xf>
    <xf numFmtId="0" fontId="5" fillId="4" borderId="8" xfId="0" applyFont="1" applyFill="1" applyBorder="1" applyAlignment="1" applyProtection="1">
      <alignment horizontal="center"/>
      <protection locked="0"/>
    </xf>
    <xf numFmtId="164" fontId="5" fillId="0" borderId="11" xfId="1" applyNumberFormat="1" applyFont="1" applyFill="1" applyBorder="1" applyAlignment="1" applyProtection="1">
      <alignment horizontal="center" wrapText="1"/>
      <protection locked="0"/>
    </xf>
    <xf numFmtId="164" fontId="5" fillId="0" borderId="14" xfId="1" applyNumberFormat="1" applyFont="1" applyFill="1" applyBorder="1" applyAlignment="1" applyProtection="1">
      <alignment horizontal="center" wrapText="1"/>
      <protection locked="0"/>
    </xf>
    <xf numFmtId="0" fontId="5" fillId="0" borderId="0" xfId="5" applyFont="1" applyFill="1" applyBorder="1" applyAlignment="1" applyProtection="1">
      <alignment horizontal="center"/>
      <protection locked="0"/>
    </xf>
    <xf numFmtId="0" fontId="5" fillId="0" borderId="29" xfId="4" applyFont="1" applyFill="1" applyBorder="1" applyAlignment="1" applyProtection="1">
      <alignment horizontal="center" wrapText="1"/>
      <protection locked="0"/>
    </xf>
    <xf numFmtId="0" fontId="5" fillId="0" borderId="31" xfId="4" applyFont="1" applyFill="1" applyBorder="1" applyAlignment="1" applyProtection="1">
      <alignment horizontal="center" wrapText="1"/>
      <protection locked="0"/>
    </xf>
    <xf numFmtId="0" fontId="5" fillId="0" borderId="35" xfId="4" applyFont="1" applyFill="1" applyBorder="1" applyAlignment="1" applyProtection="1">
      <alignment horizontal="center" wrapText="1"/>
      <protection locked="0"/>
    </xf>
    <xf numFmtId="0" fontId="5" fillId="0" borderId="30" xfId="4" applyFont="1" applyFill="1" applyBorder="1" applyAlignment="1" applyProtection="1">
      <alignment horizontal="center" wrapText="1"/>
      <protection locked="0"/>
    </xf>
    <xf numFmtId="0" fontId="5" fillId="0" borderId="32" xfId="4" applyFont="1" applyFill="1" applyBorder="1" applyAlignment="1" applyProtection="1">
      <alignment horizontal="center" wrapText="1"/>
      <protection locked="0"/>
    </xf>
    <xf numFmtId="0" fontId="5" fillId="0" borderId="36" xfId="4" applyFont="1" applyFill="1" applyBorder="1" applyAlignment="1" applyProtection="1">
      <alignment horizontal="center" wrapText="1"/>
      <protection locked="0"/>
    </xf>
    <xf numFmtId="43" fontId="5" fillId="7" borderId="6" xfId="1" applyFont="1" applyFill="1" applyBorder="1" applyAlignment="1" applyProtection="1">
      <alignment horizontal="center"/>
      <protection locked="0"/>
    </xf>
    <xf numFmtId="43" fontId="5" fillId="7" borderId="7" xfId="1" applyFont="1" applyFill="1" applyBorder="1" applyAlignment="1" applyProtection="1">
      <alignment horizontal="center"/>
      <protection locked="0"/>
    </xf>
    <xf numFmtId="43" fontId="5" fillId="7" borderId="8" xfId="1" applyFont="1" applyFill="1" applyBorder="1" applyAlignment="1" applyProtection="1">
      <alignment horizontal="center"/>
      <protection locked="0"/>
    </xf>
    <xf numFmtId="43" fontId="5" fillId="0" borderId="29" xfId="1" applyFont="1" applyFill="1" applyBorder="1" applyAlignment="1" applyProtection="1">
      <alignment horizontal="center" wrapText="1"/>
      <protection locked="0"/>
    </xf>
    <xf numFmtId="43" fontId="5" fillId="0" borderId="35" xfId="1" applyFont="1" applyFill="1" applyBorder="1" applyAlignment="1" applyProtection="1">
      <alignment horizontal="center" wrapText="1"/>
      <protection locked="0"/>
    </xf>
    <xf numFmtId="0" fontId="5" fillId="0" borderId="45" xfId="4" applyFont="1" applyFill="1" applyBorder="1" applyAlignment="1" applyProtection="1">
      <alignment horizontal="center" wrapText="1"/>
      <protection locked="0"/>
    </xf>
    <xf numFmtId="0" fontId="5" fillId="0" borderId="42" xfId="4" applyFont="1" applyFill="1" applyBorder="1" applyAlignment="1" applyProtection="1">
      <alignment horizontal="center" wrapText="1"/>
      <protection locked="0"/>
    </xf>
    <xf numFmtId="0" fontId="5" fillId="0" borderId="46" xfId="4" applyFont="1" applyFill="1" applyBorder="1" applyAlignment="1" applyProtection="1">
      <alignment horizontal="center" wrapText="1"/>
      <protection locked="0"/>
    </xf>
    <xf numFmtId="164" fontId="5" fillId="9" borderId="6" xfId="1" applyNumberFormat="1" applyFont="1" applyFill="1" applyBorder="1" applyAlignment="1" applyProtection="1">
      <alignment horizontal="center"/>
      <protection locked="0"/>
    </xf>
    <xf numFmtId="164" fontId="5" fillId="9" borderId="7" xfId="1" applyNumberFormat="1" applyFont="1" applyFill="1" applyBorder="1" applyAlignment="1" applyProtection="1">
      <alignment horizontal="center"/>
      <protection locked="0"/>
    </xf>
    <xf numFmtId="164" fontId="5" fillId="9" borderId="8" xfId="1" applyNumberFormat="1" applyFont="1" applyFill="1" applyBorder="1" applyAlignment="1" applyProtection="1">
      <alignment horizontal="center"/>
      <protection locked="0"/>
    </xf>
    <xf numFmtId="164" fontId="5" fillId="0" borderId="4" xfId="1" applyNumberFormat="1" applyFont="1" applyFill="1" applyBorder="1" applyAlignment="1" applyProtection="1">
      <alignment horizontal="center" wrapText="1"/>
      <protection locked="0"/>
    </xf>
    <xf numFmtId="164" fontId="5" fillId="0" borderId="45" xfId="1" applyNumberFormat="1" applyFont="1" applyFill="1" applyBorder="1" applyAlignment="1" applyProtection="1">
      <alignment horizontal="center" wrapText="1"/>
      <protection locked="0"/>
    </xf>
    <xf numFmtId="0" fontId="0" fillId="0" borderId="51" xfId="6" applyFont="1" applyFill="1" applyBorder="1" applyAlignment="1" applyProtection="1">
      <alignment horizontal="left" vertical="top"/>
      <protection locked="0"/>
    </xf>
    <xf numFmtId="0" fontId="0" fillId="0" borderId="52" xfId="6" applyFont="1" applyFill="1" applyBorder="1" applyAlignment="1" applyProtection="1">
      <alignment horizontal="left" vertical="top"/>
      <protection locked="0"/>
    </xf>
    <xf numFmtId="0" fontId="0" fillId="0" borderId="51" xfId="6" applyFont="1" applyFill="1" applyBorder="1" applyAlignment="1" applyProtection="1">
      <alignment horizontal="left" vertical="top" wrapText="1"/>
      <protection locked="0"/>
    </xf>
    <xf numFmtId="0" fontId="0" fillId="0" borderId="52" xfId="6" applyFont="1" applyFill="1" applyBorder="1" applyAlignment="1" applyProtection="1">
      <alignment horizontal="left" vertical="top" wrapText="1"/>
      <protection locked="0"/>
    </xf>
    <xf numFmtId="164" fontId="6" fillId="0" borderId="51" xfId="7" applyFill="1" applyBorder="1" applyAlignment="1" applyProtection="1">
      <alignment horizontal="center" vertical="top" wrapText="1"/>
    </xf>
    <xf numFmtId="164" fontId="6" fillId="0" borderId="52" xfId="7" applyFill="1" applyBorder="1" applyAlignment="1" applyProtection="1">
      <alignment horizontal="center" vertical="top" wrapText="1"/>
    </xf>
    <xf numFmtId="0" fontId="0" fillId="0" borderId="52" xfId="0" applyFont="1" applyFill="1" applyBorder="1" applyAlignment="1" applyProtection="1">
      <alignment horizontal="left" vertical="top"/>
    </xf>
    <xf numFmtId="0" fontId="0" fillId="0" borderId="51" xfId="0" applyFont="1" applyFill="1" applyBorder="1" applyAlignment="1" applyProtection="1">
      <alignment horizontal="left" vertical="top"/>
    </xf>
    <xf numFmtId="164" fontId="6" fillId="0" borderId="53" xfId="7" applyFill="1" applyBorder="1" applyAlignment="1" applyProtection="1">
      <alignment horizontal="center" vertical="top" wrapText="1"/>
    </xf>
    <xf numFmtId="164" fontId="6" fillId="0" borderId="39" xfId="7" applyFill="1" applyBorder="1" applyAlignment="1" applyProtection="1">
      <alignment horizontal="center" vertical="top" wrapText="1"/>
    </xf>
    <xf numFmtId="164" fontId="6" fillId="0" borderId="53" xfId="7" applyFill="1" applyBorder="1" applyAlignment="1" applyProtection="1">
      <alignment horizontal="center" vertical="top" wrapText="1"/>
      <protection locked="0"/>
    </xf>
    <xf numFmtId="164" fontId="6" fillId="0" borderId="51" xfId="7" applyFill="1" applyBorder="1" applyAlignment="1" applyProtection="1">
      <alignment horizontal="center" vertical="top" wrapText="1"/>
      <protection locked="0"/>
    </xf>
    <xf numFmtId="0" fontId="0" fillId="0" borderId="53" xfId="6" applyFont="1" applyFill="1" applyBorder="1" applyAlignment="1" applyProtection="1">
      <alignment horizontal="center" vertical="top" wrapText="1"/>
      <protection locked="0"/>
    </xf>
    <xf numFmtId="0" fontId="0" fillId="0" borderId="51" xfId="6" applyFont="1" applyFill="1" applyBorder="1" applyAlignment="1" applyProtection="1">
      <alignment horizontal="center" vertical="top" wrapText="1"/>
      <protection locked="0"/>
    </xf>
    <xf numFmtId="164" fontId="6" fillId="0" borderId="55" xfId="7" applyFill="1" applyBorder="1" applyAlignment="1" applyProtection="1">
      <alignment horizontal="center" vertical="top" wrapText="1"/>
      <protection locked="0"/>
    </xf>
    <xf numFmtId="164" fontId="6" fillId="0" borderId="55" xfId="7" applyFill="1" applyBorder="1" applyAlignment="1" applyProtection="1">
      <alignment horizontal="center" vertical="top" wrapText="1"/>
    </xf>
    <xf numFmtId="164" fontId="6" fillId="0" borderId="56" xfId="7" applyFill="1" applyBorder="1" applyAlignment="1" applyProtection="1">
      <alignment horizontal="center" vertical="top" wrapText="1"/>
    </xf>
    <xf numFmtId="0" fontId="0" fillId="0" borderId="79" xfId="6" applyFont="1" applyFill="1" applyBorder="1" applyAlignment="1" applyProtection="1">
      <alignment horizontal="left" vertical="top"/>
      <protection locked="0"/>
    </xf>
    <xf numFmtId="0" fontId="5" fillId="15" borderId="87" xfId="6" applyFont="1" applyFill="1" applyBorder="1" applyAlignment="1" applyProtection="1">
      <alignment horizontal="center" vertical="center" wrapText="1"/>
    </xf>
    <xf numFmtId="0" fontId="5" fillId="15" borderId="55" xfId="6" applyFont="1" applyFill="1" applyBorder="1" applyAlignment="1" applyProtection="1">
      <alignment horizontal="center" vertical="center" wrapText="1"/>
    </xf>
    <xf numFmtId="4" fontId="5" fillId="17" borderId="85" xfId="0" applyNumberFormat="1" applyFont="1" applyFill="1" applyBorder="1" applyAlignment="1">
      <alignment horizontal="center" vertical="center" wrapText="1"/>
    </xf>
    <xf numFmtId="4" fontId="5" fillId="17" borderId="84" xfId="0" applyNumberFormat="1" applyFont="1" applyFill="1" applyBorder="1" applyAlignment="1">
      <alignment horizontal="center" vertical="center" wrapText="1"/>
    </xf>
    <xf numFmtId="4" fontId="5" fillId="17" borderId="83" xfId="0" applyNumberFormat="1" applyFont="1" applyFill="1" applyBorder="1" applyAlignment="1">
      <alignment horizontal="center" vertical="center" wrapText="1"/>
    </xf>
    <xf numFmtId="4" fontId="5" fillId="17" borderId="59" xfId="0" applyNumberFormat="1" applyFont="1" applyFill="1" applyBorder="1" applyAlignment="1">
      <alignment horizontal="center" vertical="center" wrapText="1"/>
    </xf>
    <xf numFmtId="4" fontId="5" fillId="17" borderId="82" xfId="0" applyNumberFormat="1" applyFont="1" applyFill="1" applyBorder="1" applyAlignment="1">
      <alignment horizontal="center" vertical="center" wrapText="1"/>
    </xf>
    <xf numFmtId="4" fontId="5" fillId="17" borderId="41" xfId="0" applyNumberFormat="1" applyFont="1" applyFill="1" applyBorder="1" applyAlignment="1">
      <alignment horizontal="center" vertical="center" wrapText="1"/>
    </xf>
    <xf numFmtId="4" fontId="5" fillId="14" borderId="30" xfId="0" applyNumberFormat="1" applyFont="1" applyFill="1" applyBorder="1" applyAlignment="1">
      <alignment horizontal="center" vertical="center" wrapText="1"/>
    </xf>
    <xf numFmtId="4" fontId="5" fillId="14" borderId="81" xfId="0" applyNumberFormat="1" applyFont="1" applyFill="1" applyBorder="1" applyAlignment="1">
      <alignment horizontal="center" vertical="center" wrapText="1"/>
    </xf>
    <xf numFmtId="164" fontId="5" fillId="13" borderId="56" xfId="7" applyFont="1" applyFill="1" applyBorder="1" applyAlignment="1" applyProtection="1">
      <alignment horizontal="center" vertical="center"/>
    </xf>
    <xf numFmtId="164" fontId="5" fillId="13" borderId="55" xfId="7" applyFont="1" applyFill="1" applyBorder="1" applyAlignment="1" applyProtection="1">
      <alignment horizontal="center" vertical="center"/>
    </xf>
    <xf numFmtId="0" fontId="5" fillId="16" borderId="56" xfId="6" applyFont="1" applyFill="1" applyBorder="1" applyAlignment="1" applyProtection="1">
      <alignment horizontal="center" vertical="center" wrapText="1"/>
    </xf>
    <xf numFmtId="0" fontId="5" fillId="16" borderId="55" xfId="6" applyFont="1" applyFill="1" applyBorder="1" applyAlignment="1" applyProtection="1">
      <alignment horizontal="center" vertical="center" wrapText="1"/>
    </xf>
    <xf numFmtId="0" fontId="0" fillId="0" borderId="53" xfId="6" applyFont="1" applyFill="1" applyBorder="1" applyAlignment="1" applyProtection="1">
      <alignment horizontal="left" vertical="top" wrapText="1"/>
      <protection locked="0"/>
    </xf>
    <xf numFmtId="0" fontId="0" fillId="0" borderId="53" xfId="0" applyFont="1" applyFill="1" applyBorder="1" applyAlignment="1" applyProtection="1">
      <alignment horizontal="center" vertical="top"/>
    </xf>
    <xf numFmtId="0" fontId="0" fillId="0" borderId="51" xfId="0" applyFont="1" applyFill="1" applyBorder="1" applyAlignment="1" applyProtection="1">
      <alignment horizontal="center" vertical="top"/>
    </xf>
    <xf numFmtId="43" fontId="1" fillId="0" borderId="53" xfId="1" applyFill="1" applyBorder="1" applyAlignment="1" applyProtection="1">
      <alignment horizontal="center" vertical="top" wrapText="1"/>
      <protection locked="0"/>
    </xf>
    <xf numFmtId="43" fontId="1" fillId="0" borderId="51" xfId="1" applyFill="1" applyBorder="1" applyAlignment="1" applyProtection="1">
      <alignment horizontal="center" vertical="top" wrapText="1"/>
      <protection locked="0"/>
    </xf>
    <xf numFmtId="43" fontId="1" fillId="0" borderId="53" xfId="1" applyFill="1" applyBorder="1" applyAlignment="1" applyProtection="1">
      <alignment horizontal="center" vertical="top" wrapText="1"/>
    </xf>
    <xf numFmtId="43" fontId="1" fillId="0" borderId="51" xfId="1" applyFill="1" applyBorder="1" applyAlignment="1" applyProtection="1">
      <alignment horizontal="center" vertical="top" wrapText="1"/>
    </xf>
    <xf numFmtId="43" fontId="1" fillId="0" borderId="39" xfId="1" applyFill="1" applyBorder="1" applyAlignment="1" applyProtection="1">
      <alignment horizontal="center" vertical="top" wrapText="1"/>
    </xf>
    <xf numFmtId="0" fontId="0" fillId="0" borderId="55" xfId="6" applyFont="1" applyFill="1" applyBorder="1" applyAlignment="1" applyProtection="1">
      <alignment horizontal="center" vertical="top" wrapText="1"/>
      <protection locked="0"/>
    </xf>
    <xf numFmtId="0" fontId="0" fillId="0" borderId="55" xfId="0" applyFont="1" applyFill="1" applyBorder="1" applyAlignment="1" applyProtection="1">
      <alignment horizontal="center" vertical="top"/>
    </xf>
    <xf numFmtId="43" fontId="1" fillId="0" borderId="56" xfId="1" applyFill="1" applyBorder="1" applyAlignment="1" applyProtection="1">
      <alignment horizontal="center" vertical="top" wrapText="1"/>
    </xf>
    <xf numFmtId="0" fontId="5" fillId="15" borderId="56" xfId="6" applyFont="1" applyFill="1" applyBorder="1" applyAlignment="1" applyProtection="1">
      <alignment horizontal="center" vertical="center" wrapText="1"/>
    </xf>
    <xf numFmtId="43" fontId="1" fillId="0" borderId="56" xfId="1" applyFill="1" applyBorder="1" applyAlignment="1" applyProtection="1">
      <alignment horizontal="center" vertical="top" wrapText="1"/>
      <protection locked="0"/>
    </xf>
    <xf numFmtId="43" fontId="1" fillId="0" borderId="55" xfId="1" applyFill="1" applyBorder="1" applyAlignment="1" applyProtection="1">
      <alignment horizontal="center" vertical="top" wrapText="1"/>
      <protection locked="0"/>
    </xf>
    <xf numFmtId="43" fontId="1" fillId="0" borderId="55" xfId="1" applyFill="1" applyBorder="1" applyAlignment="1" applyProtection="1">
      <alignment horizontal="center" vertical="top" wrapText="1"/>
    </xf>
    <xf numFmtId="43" fontId="5" fillId="13" borderId="56" xfId="1" applyFont="1" applyFill="1" applyBorder="1" applyAlignment="1" applyProtection="1">
      <alignment horizontal="center" vertical="center"/>
    </xf>
    <xf numFmtId="43" fontId="5" fillId="13" borderId="55" xfId="1" applyFont="1" applyFill="1" applyBorder="1" applyAlignment="1" applyProtection="1">
      <alignment horizontal="center" vertical="center"/>
    </xf>
    <xf numFmtId="0" fontId="15" fillId="0" borderId="0" xfId="0" applyFont="1" applyFill="1" applyAlignment="1">
      <alignment horizontal="center"/>
    </xf>
    <xf numFmtId="43" fontId="1" fillId="0" borderId="52" xfId="1" applyFill="1" applyBorder="1" applyAlignment="1" applyProtection="1">
      <alignment horizontal="center" vertical="top" wrapText="1"/>
    </xf>
    <xf numFmtId="0" fontId="0" fillId="0" borderId="53" xfId="6" applyFont="1" applyFill="1" applyBorder="1" applyAlignment="1" applyProtection="1">
      <alignment horizontal="left" vertical="top"/>
      <protection locked="0"/>
    </xf>
    <xf numFmtId="0" fontId="0" fillId="0" borderId="55" xfId="6" applyFont="1" applyFill="1" applyBorder="1" applyAlignment="1" applyProtection="1">
      <alignment horizontal="left" vertical="top" wrapText="1"/>
      <protection locked="0"/>
    </xf>
    <xf numFmtId="43" fontId="1" fillId="0" borderId="75" xfId="1" applyFill="1" applyBorder="1" applyAlignment="1" applyProtection="1">
      <alignment horizontal="center" vertical="top" wrapText="1"/>
      <protection locked="0"/>
    </xf>
    <xf numFmtId="43" fontId="1" fillId="0" borderId="66" xfId="1" applyFill="1" applyBorder="1" applyAlignment="1" applyProtection="1">
      <alignment horizontal="center" vertical="top" wrapText="1"/>
      <protection locked="0"/>
    </xf>
    <xf numFmtId="43" fontId="1" fillId="0" borderId="64" xfId="1" applyFill="1" applyBorder="1" applyAlignment="1" applyProtection="1">
      <alignment horizontal="center" vertical="top" wrapText="1"/>
      <protection locked="0"/>
    </xf>
    <xf numFmtId="43" fontId="1" fillId="0" borderId="69" xfId="1" applyFill="1" applyBorder="1" applyAlignment="1" applyProtection="1">
      <alignment horizontal="center" vertical="top" wrapText="1"/>
      <protection locked="0"/>
    </xf>
    <xf numFmtId="0" fontId="0" fillId="0" borderId="70" xfId="6" applyFont="1" applyFill="1" applyBorder="1" applyAlignment="1" applyProtection="1">
      <alignment horizontal="center" vertical="top" wrapText="1"/>
      <protection locked="0"/>
    </xf>
    <xf numFmtId="0" fontId="0" fillId="0" borderId="0" xfId="6" applyFont="1" applyFill="1" applyBorder="1" applyAlignment="1" applyProtection="1">
      <alignment horizontal="center" vertical="top" wrapText="1"/>
      <protection locked="0"/>
    </xf>
    <xf numFmtId="0" fontId="0" fillId="0" borderId="57" xfId="6" applyFont="1" applyFill="1" applyBorder="1" applyAlignment="1" applyProtection="1">
      <alignment horizontal="center" vertical="top" wrapText="1"/>
      <protection locked="0"/>
    </xf>
    <xf numFmtId="0" fontId="0" fillId="0" borderId="73" xfId="6" applyFont="1" applyFill="1" applyBorder="1" applyAlignment="1" applyProtection="1">
      <alignment horizontal="left" vertical="top" wrapText="1"/>
      <protection locked="0"/>
    </xf>
    <xf numFmtId="0" fontId="0" fillId="0" borderId="72" xfId="6" applyFont="1" applyFill="1" applyBorder="1" applyAlignment="1" applyProtection="1">
      <alignment horizontal="left" vertical="top" wrapText="1"/>
      <protection locked="0"/>
    </xf>
    <xf numFmtId="0" fontId="0" fillId="0" borderId="71" xfId="6" applyFont="1" applyFill="1" applyBorder="1" applyAlignment="1" applyProtection="1">
      <alignment horizontal="left" vertical="top" wrapText="1"/>
      <protection locked="0"/>
    </xf>
    <xf numFmtId="0" fontId="0" fillId="0" borderId="62" xfId="6" applyFont="1" applyFill="1" applyBorder="1" applyAlignment="1" applyProtection="1">
      <alignment horizontal="center" vertical="top"/>
      <protection locked="0"/>
    </xf>
    <xf numFmtId="0" fontId="0" fillId="0" borderId="63" xfId="6" applyFont="1" applyFill="1" applyBorder="1" applyAlignment="1" applyProtection="1">
      <alignment horizontal="center" vertical="top"/>
      <protection locked="0"/>
    </xf>
    <xf numFmtId="0" fontId="0" fillId="0" borderId="61" xfId="6" applyFont="1" applyFill="1" applyBorder="1" applyAlignment="1" applyProtection="1">
      <alignment horizontal="center" vertical="top"/>
      <protection locked="0"/>
    </xf>
    <xf numFmtId="0" fontId="0" fillId="0" borderId="56" xfId="0" applyFont="1" applyFill="1" applyBorder="1" applyAlignment="1" applyProtection="1">
      <alignment horizontal="center" vertical="top"/>
    </xf>
    <xf numFmtId="0" fontId="0" fillId="0" borderId="56" xfId="6" applyFont="1" applyFill="1" applyBorder="1" applyAlignment="1" applyProtection="1">
      <alignment horizontal="center" vertical="top" wrapText="1"/>
      <protection locked="0"/>
    </xf>
  </cellXfs>
  <cellStyles count="9">
    <cellStyle name="Millares" xfId="1" builtinId="3"/>
    <cellStyle name="Millares 2" xfId="7"/>
    <cellStyle name="Normal" xfId="0" builtinId="0"/>
    <cellStyle name="Normal 2" xfId="8"/>
    <cellStyle name="Normal_Anexo 9 POI 2009 Conservación 25 04" xfId="4"/>
    <cellStyle name="Normal_Anexo 9 POI 2009 Conservación 25 04 2" xfId="6"/>
    <cellStyle name="Normal_Cuadros comparativos CON 15 MILL MAPI ctas se" xfId="3"/>
    <cellStyle name="Normal_Proyección Transferencia 2010" xfId="5"/>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190500</xdr:colOff>
      <xdr:row>4</xdr:row>
      <xdr:rowOff>57150</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58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0</xdr:row>
      <xdr:rowOff>0</xdr:rowOff>
    </xdr:from>
    <xdr:to>
      <xdr:col>14</xdr:col>
      <xdr:colOff>161925</xdr:colOff>
      <xdr:row>4</xdr:row>
      <xdr:rowOff>66675</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05675" y="0"/>
          <a:ext cx="10001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7</xdr:col>
      <xdr:colOff>0</xdr:colOff>
      <xdr:row>4</xdr:row>
      <xdr:rowOff>57150</xdr:rowOff>
    </xdr:to>
    <xdr:pic>
      <xdr:nvPicPr>
        <xdr:cNvPr id="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0858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542925</xdr:colOff>
      <xdr:row>4</xdr:row>
      <xdr:rowOff>123825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58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685800</xdr:colOff>
      <xdr:row>0</xdr:row>
      <xdr:rowOff>0</xdr:rowOff>
    </xdr:from>
    <xdr:to>
      <xdr:col>5</xdr:col>
      <xdr:colOff>752475</xdr:colOff>
      <xdr:row>4</xdr:row>
      <xdr:rowOff>28575</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1175" y="0"/>
          <a:ext cx="10858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542925</xdr:colOff>
      <xdr:row>4</xdr:row>
      <xdr:rowOff>123825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58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180975</xdr:colOff>
      <xdr:row>0</xdr:row>
      <xdr:rowOff>0</xdr:rowOff>
    </xdr:from>
    <xdr:to>
      <xdr:col>6</xdr:col>
      <xdr:colOff>104775</xdr:colOff>
      <xdr:row>4</xdr:row>
      <xdr:rowOff>28575</xdr:rowOff>
    </xdr:to>
    <xdr:pic>
      <xdr:nvPicPr>
        <xdr:cNvPr id="3"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58150" y="0"/>
          <a:ext cx="10858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542925</xdr:colOff>
      <xdr:row>4</xdr:row>
      <xdr:rowOff>123825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58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180975</xdr:colOff>
      <xdr:row>0</xdr:row>
      <xdr:rowOff>0</xdr:rowOff>
    </xdr:from>
    <xdr:to>
      <xdr:col>6</xdr:col>
      <xdr:colOff>161925</xdr:colOff>
      <xdr:row>4</xdr:row>
      <xdr:rowOff>28575</xdr:rowOff>
    </xdr:to>
    <xdr:pic>
      <xdr:nvPicPr>
        <xdr:cNvPr id="3" name="Imagen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67675" y="0"/>
          <a:ext cx="10858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74</xdr:row>
      <xdr:rowOff>600075</xdr:rowOff>
    </xdr:from>
    <xdr:to>
      <xdr:col>4</xdr:col>
      <xdr:colOff>0</xdr:colOff>
      <xdr:row>74</xdr:row>
      <xdr:rowOff>600075</xdr:rowOff>
    </xdr:to>
    <xdr:cxnSp macro="">
      <xdr:nvCxnSpPr>
        <xdr:cNvPr id="2" name="Conector recto 1"/>
        <xdr:cNvCxnSpPr/>
      </xdr:nvCxnSpPr>
      <xdr:spPr bwMode="auto">
        <a:xfrm>
          <a:off x="63500" y="14287500"/>
          <a:ext cx="29845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0</xdr:col>
      <xdr:colOff>38100</xdr:colOff>
      <xdr:row>0</xdr:row>
      <xdr:rowOff>57150</xdr:rowOff>
    </xdr:from>
    <xdr:to>
      <xdr:col>1</xdr:col>
      <xdr:colOff>485775</xdr:colOff>
      <xdr:row>4</xdr:row>
      <xdr:rowOff>106852</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209675" cy="811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1743076</xdr:colOff>
      <xdr:row>0</xdr:row>
      <xdr:rowOff>0</xdr:rowOff>
    </xdr:from>
    <xdr:to>
      <xdr:col>5</xdr:col>
      <xdr:colOff>1047750</xdr:colOff>
      <xdr:row>4</xdr:row>
      <xdr:rowOff>118248</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1" y="0"/>
          <a:ext cx="761999" cy="880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504825</xdr:colOff>
      <xdr:row>4</xdr:row>
      <xdr:rowOff>111579</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257300" cy="873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85725</xdr:colOff>
      <xdr:row>0</xdr:row>
      <xdr:rowOff>0</xdr:rowOff>
    </xdr:from>
    <xdr:to>
      <xdr:col>5</xdr:col>
      <xdr:colOff>1171574</xdr:colOff>
      <xdr:row>4</xdr:row>
      <xdr:rowOff>146823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0"/>
          <a:ext cx="676274" cy="908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rbina/Documents/2015/Presupuesto%202016/Cuadros/Presupuesto%202016%20JA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DSANAB~1.GRA/CONFIG~1/Temp/Cuadro%20Comparati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origen y aplicación "/>
      <sheetName val="ingresos 2016 colones "/>
      <sheetName val="ingresos 2016 miles"/>
      <sheetName val="Evolución del gto"/>
      <sheetName val="analisis vertical"/>
      <sheetName val="analisis horizontal"/>
      <sheetName val="comparativo ingresos"/>
      <sheetName val="ingresos efectivos"/>
      <sheetName val="límite gasto"/>
      <sheetName val="presupuesto global"/>
      <sheetName val="Transferencia"/>
      <sheetName val="Ing. propios"/>
      <sheetName val="flujo"/>
      <sheetName val="Suplencias y Jornales"/>
    </sheetNames>
    <sheetDataSet>
      <sheetData sheetId="0"/>
      <sheetData sheetId="1"/>
      <sheetData sheetId="2"/>
      <sheetData sheetId="3">
        <row r="2">
          <cell r="A2" t="str">
            <v>PRESUPUESTO ORDINARIO 2016</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Transferencia"/>
      <sheetName val="Comparativo"/>
      <sheetName val="TRANSFERENCIA"/>
      <sheetName val="MAPI"/>
      <sheetName val="Cálculos"/>
      <sheetName val="Composición Presupuesto"/>
    </sheetNames>
    <sheetDataSet>
      <sheetData sheetId="0" refreshError="1"/>
      <sheetData sheetId="1" refreshError="1">
        <row r="8">
          <cell r="D8">
            <v>1232479706.0021439</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workbookViewId="0">
      <selection activeCell="A30" sqref="A30:XFD30"/>
    </sheetView>
  </sheetViews>
  <sheetFormatPr baseColWidth="10" defaultRowHeight="15"/>
  <cols>
    <col min="1" max="4" width="2" bestFit="1" customWidth="1"/>
    <col min="5" max="6" width="3" bestFit="1" customWidth="1"/>
    <col min="7" max="8" width="2" bestFit="1" customWidth="1"/>
    <col min="9" max="9" width="4" bestFit="1" customWidth="1"/>
    <col min="10" max="10" width="40.28515625" bestFit="1" customWidth="1"/>
    <col min="11" max="13" width="15.28515625" bestFit="1" customWidth="1"/>
    <col min="14" max="14" width="14" customWidth="1"/>
  </cols>
  <sheetData>
    <row r="1" spans="1:15" ht="15.75">
      <c r="A1" s="249" t="s">
        <v>0</v>
      </c>
      <c r="B1" s="249"/>
      <c r="C1" s="249"/>
      <c r="D1" s="249"/>
      <c r="E1" s="249"/>
      <c r="F1" s="249"/>
      <c r="G1" s="249"/>
      <c r="H1" s="249"/>
      <c r="I1" s="249"/>
      <c r="J1" s="249"/>
      <c r="K1" s="249"/>
      <c r="L1" s="249"/>
      <c r="M1" s="249"/>
      <c r="N1" s="249"/>
      <c r="O1" s="1"/>
    </row>
    <row r="2" spans="1:15" ht="15.75">
      <c r="A2" s="249" t="str">
        <f>+'[1]ingresos 2016 miles'!A2:N2</f>
        <v>PRESUPUESTO ORDINARIO 2016</v>
      </c>
      <c r="B2" s="249"/>
      <c r="C2" s="249"/>
      <c r="D2" s="249"/>
      <c r="E2" s="249"/>
      <c r="F2" s="249"/>
      <c r="G2" s="249"/>
      <c r="H2" s="249"/>
      <c r="I2" s="249"/>
      <c r="J2" s="249"/>
      <c r="K2" s="249"/>
      <c r="L2" s="249"/>
      <c r="M2" s="249"/>
      <c r="N2" s="249"/>
      <c r="O2" s="1"/>
    </row>
    <row r="3" spans="1:15" ht="15.75">
      <c r="A3" s="249" t="s">
        <v>2</v>
      </c>
      <c r="B3" s="249"/>
      <c r="C3" s="249"/>
      <c r="D3" s="249"/>
      <c r="E3" s="249"/>
      <c r="F3" s="249"/>
      <c r="G3" s="249"/>
      <c r="H3" s="249"/>
      <c r="I3" s="249"/>
      <c r="J3" s="249"/>
      <c r="K3" s="249"/>
      <c r="L3" s="249"/>
      <c r="M3" s="249"/>
      <c r="N3" s="249"/>
      <c r="O3" s="1"/>
    </row>
    <row r="4" spans="1:15" ht="15.75">
      <c r="A4" s="250" t="s">
        <v>3</v>
      </c>
      <c r="B4" s="250"/>
      <c r="C4" s="250"/>
      <c r="D4" s="250"/>
      <c r="E4" s="250"/>
      <c r="F4" s="250"/>
      <c r="G4" s="250"/>
      <c r="H4" s="250"/>
      <c r="I4" s="250"/>
      <c r="J4" s="250"/>
      <c r="K4" s="250"/>
      <c r="L4" s="250"/>
      <c r="M4" s="250"/>
      <c r="N4" s="250"/>
      <c r="O4" s="1"/>
    </row>
    <row r="5" spans="1:15" ht="16.5" thickBot="1">
      <c r="A5" s="2"/>
      <c r="B5" s="2"/>
      <c r="C5" s="2"/>
      <c r="D5" s="2"/>
      <c r="E5" s="2"/>
      <c r="F5" s="2"/>
      <c r="G5" s="2"/>
      <c r="H5" s="2"/>
      <c r="I5" s="2"/>
      <c r="J5" s="2"/>
      <c r="K5" s="2"/>
      <c r="L5" s="2"/>
      <c r="M5" s="2"/>
      <c r="N5" s="3"/>
      <c r="O5" s="1"/>
    </row>
    <row r="6" spans="1:15" ht="16.5" thickTop="1" thickBot="1">
      <c r="A6" s="4"/>
      <c r="B6" s="4"/>
      <c r="C6" s="4"/>
      <c r="D6" s="5"/>
      <c r="E6" s="5"/>
      <c r="F6" s="5"/>
      <c r="G6" s="5"/>
      <c r="H6" s="5"/>
      <c r="I6" s="5"/>
      <c r="J6" s="6" t="s">
        <v>4</v>
      </c>
      <c r="K6" s="251" t="s">
        <v>5</v>
      </c>
      <c r="L6" s="251"/>
      <c r="M6" s="251"/>
      <c r="N6" s="7" t="s">
        <v>6</v>
      </c>
      <c r="O6" s="1"/>
    </row>
    <row r="7" spans="1:15" ht="15.75" thickTop="1">
      <c r="A7" s="1"/>
      <c r="B7" s="1"/>
      <c r="C7" s="1"/>
      <c r="D7" s="1"/>
      <c r="E7" s="1"/>
      <c r="F7" s="1"/>
      <c r="G7" s="1"/>
      <c r="H7" s="1"/>
      <c r="I7" s="1"/>
      <c r="J7" s="1"/>
      <c r="K7" s="8"/>
      <c r="L7" s="1"/>
      <c r="M7" s="1"/>
      <c r="N7" s="1"/>
      <c r="O7" s="1"/>
    </row>
    <row r="8" spans="1:15">
      <c r="A8" s="9">
        <v>1</v>
      </c>
      <c r="B8" s="9">
        <v>0</v>
      </c>
      <c r="C8" s="9">
        <v>0</v>
      </c>
      <c r="D8" s="10" t="s">
        <v>7</v>
      </c>
      <c r="E8" s="10" t="s">
        <v>8</v>
      </c>
      <c r="F8" s="10" t="s">
        <v>8</v>
      </c>
      <c r="G8" s="10" t="s">
        <v>7</v>
      </c>
      <c r="H8" s="10" t="s">
        <v>7</v>
      </c>
      <c r="I8" s="10" t="s">
        <v>9</v>
      </c>
      <c r="J8" s="11" t="s">
        <v>10</v>
      </c>
      <c r="K8" s="12"/>
      <c r="L8" s="12"/>
      <c r="M8" s="13">
        <f>SUM(L9:L38)</f>
        <v>2854813760</v>
      </c>
      <c r="N8" s="14">
        <f>+M8/M53</f>
        <v>0.78111059754793088</v>
      </c>
      <c r="O8" s="1"/>
    </row>
    <row r="9" spans="1:15">
      <c r="A9" s="9">
        <v>1</v>
      </c>
      <c r="B9" s="9">
        <v>1</v>
      </c>
      <c r="C9" s="9">
        <v>0</v>
      </c>
      <c r="D9" s="10" t="s">
        <v>7</v>
      </c>
      <c r="E9" s="10" t="s">
        <v>8</v>
      </c>
      <c r="F9" s="10" t="s">
        <v>8</v>
      </c>
      <c r="G9" s="10" t="s">
        <v>7</v>
      </c>
      <c r="H9" s="10" t="s">
        <v>7</v>
      </c>
      <c r="I9" s="10" t="s">
        <v>9</v>
      </c>
      <c r="J9" s="11" t="s">
        <v>11</v>
      </c>
      <c r="K9" s="12"/>
      <c r="L9" s="13">
        <f>+K12</f>
        <v>78657670.409999996</v>
      </c>
      <c r="M9" s="12"/>
      <c r="N9" s="14">
        <f>+L9/M53</f>
        <v>2.1521663092895875E-2</v>
      </c>
      <c r="O9" s="15"/>
    </row>
    <row r="10" spans="1:15">
      <c r="A10" s="1"/>
      <c r="B10" s="1"/>
      <c r="C10" s="1"/>
      <c r="D10" s="1"/>
      <c r="E10" s="1"/>
      <c r="F10" s="1"/>
      <c r="G10" s="1"/>
      <c r="H10" s="1"/>
      <c r="I10" s="1"/>
      <c r="J10" s="1"/>
      <c r="K10" s="16"/>
      <c r="L10" s="15"/>
      <c r="M10" s="15"/>
      <c r="N10" s="17"/>
      <c r="O10" s="1"/>
    </row>
    <row r="11" spans="1:15">
      <c r="A11" s="1"/>
      <c r="B11" s="1"/>
      <c r="C11" s="1"/>
      <c r="D11" s="1"/>
      <c r="E11" s="1"/>
      <c r="F11" s="1"/>
      <c r="G11" s="1"/>
      <c r="H11" s="1"/>
      <c r="I11" s="1"/>
      <c r="J11" s="1"/>
      <c r="K11" s="16"/>
      <c r="L11" s="15"/>
      <c r="M11" s="15"/>
      <c r="N11" s="17"/>
      <c r="O11" s="1"/>
    </row>
    <row r="12" spans="1:15">
      <c r="A12" s="18">
        <v>1</v>
      </c>
      <c r="B12" s="18">
        <v>1</v>
      </c>
      <c r="C12" s="18">
        <v>9</v>
      </c>
      <c r="D12" s="19" t="s">
        <v>7</v>
      </c>
      <c r="E12" s="19" t="s">
        <v>8</v>
      </c>
      <c r="F12" s="19" t="s">
        <v>8</v>
      </c>
      <c r="G12" s="19" t="s">
        <v>7</v>
      </c>
      <c r="H12" s="19" t="s">
        <v>7</v>
      </c>
      <c r="I12" s="19" t="s">
        <v>9</v>
      </c>
      <c r="J12" s="20" t="s">
        <v>12</v>
      </c>
      <c r="K12" s="13">
        <f>+K13</f>
        <v>78657670.409999996</v>
      </c>
      <c r="L12" s="12"/>
      <c r="M12" s="12"/>
      <c r="N12" s="14">
        <f>+K12/M53</f>
        <v>2.1521663092895875E-2</v>
      </c>
      <c r="O12" s="21"/>
    </row>
    <row r="13" spans="1:15">
      <c r="A13" s="9">
        <v>1</v>
      </c>
      <c r="B13" s="9">
        <v>1</v>
      </c>
      <c r="C13" s="9">
        <v>9</v>
      </c>
      <c r="D13" s="10" t="s">
        <v>13</v>
      </c>
      <c r="E13" s="10" t="s">
        <v>8</v>
      </c>
      <c r="F13" s="10" t="s">
        <v>8</v>
      </c>
      <c r="G13" s="10" t="s">
        <v>7</v>
      </c>
      <c r="H13" s="10" t="s">
        <v>7</v>
      </c>
      <c r="I13" s="10" t="s">
        <v>9</v>
      </c>
      <c r="J13" s="1" t="s">
        <v>14</v>
      </c>
      <c r="K13" s="22">
        <f>K14</f>
        <v>78657670.409999996</v>
      </c>
      <c r="L13" s="15"/>
      <c r="M13" s="15"/>
      <c r="N13" s="17">
        <f>+K13/M53</f>
        <v>2.1521663092895875E-2</v>
      </c>
      <c r="O13" s="1"/>
    </row>
    <row r="14" spans="1:15">
      <c r="A14" s="9">
        <v>1</v>
      </c>
      <c r="B14" s="9">
        <v>1</v>
      </c>
      <c r="C14" s="9">
        <v>9</v>
      </c>
      <c r="D14" s="10" t="s">
        <v>13</v>
      </c>
      <c r="E14" s="10" t="s">
        <v>15</v>
      </c>
      <c r="F14" s="10" t="s">
        <v>8</v>
      </c>
      <c r="G14" s="10" t="s">
        <v>7</v>
      </c>
      <c r="H14" s="10" t="s">
        <v>7</v>
      </c>
      <c r="I14" s="10" t="s">
        <v>9</v>
      </c>
      <c r="J14" s="1" t="s">
        <v>16</v>
      </c>
      <c r="K14" s="22">
        <v>78657670.409999996</v>
      </c>
      <c r="L14" s="15"/>
      <c r="M14" s="15"/>
      <c r="N14" s="17">
        <f>+K14/M53</f>
        <v>2.1521663092895875E-2</v>
      </c>
      <c r="O14" s="1"/>
    </row>
    <row r="15" spans="1:15">
      <c r="A15" s="1"/>
      <c r="B15" s="1"/>
      <c r="C15" s="1"/>
      <c r="D15" s="1"/>
      <c r="E15" s="1"/>
      <c r="F15" s="1"/>
      <c r="G15" s="1"/>
      <c r="H15" s="1"/>
      <c r="I15" s="1"/>
      <c r="J15" s="1"/>
      <c r="K15" s="16"/>
      <c r="L15" s="15"/>
      <c r="M15" s="15"/>
      <c r="N15" s="17"/>
      <c r="O15" s="1"/>
    </row>
    <row r="16" spans="1:15">
      <c r="A16" s="9">
        <v>1</v>
      </c>
      <c r="B16" s="9">
        <v>3</v>
      </c>
      <c r="C16" s="9">
        <v>0</v>
      </c>
      <c r="D16" s="10" t="s">
        <v>7</v>
      </c>
      <c r="E16" s="10" t="s">
        <v>8</v>
      </c>
      <c r="F16" s="10" t="s">
        <v>8</v>
      </c>
      <c r="G16" s="10" t="s">
        <v>7</v>
      </c>
      <c r="H16" s="10" t="s">
        <v>7</v>
      </c>
      <c r="I16" s="10" t="s">
        <v>9</v>
      </c>
      <c r="J16" s="21" t="s">
        <v>17</v>
      </c>
      <c r="K16" s="12"/>
      <c r="L16" s="13">
        <f>+K18</f>
        <v>291039489.59000003</v>
      </c>
      <c r="M16" s="12"/>
      <c r="N16" s="14">
        <f>+L16/M53</f>
        <v>7.963182495788787E-2</v>
      </c>
      <c r="O16" s="1"/>
    </row>
    <row r="17" spans="1:15">
      <c r="A17" s="1"/>
      <c r="B17" s="1"/>
      <c r="C17" s="1"/>
      <c r="D17" s="1"/>
      <c r="E17" s="1"/>
      <c r="F17" s="1"/>
      <c r="G17" s="1"/>
      <c r="H17" s="1"/>
      <c r="I17" s="1"/>
      <c r="J17" s="1"/>
      <c r="K17" s="16"/>
      <c r="L17" s="15"/>
      <c r="M17" s="15"/>
      <c r="N17" s="17"/>
      <c r="O17" s="1"/>
    </row>
    <row r="18" spans="1:15">
      <c r="A18" s="9">
        <v>1</v>
      </c>
      <c r="B18" s="9">
        <v>3</v>
      </c>
      <c r="C18" s="9">
        <v>1</v>
      </c>
      <c r="D18" s="10" t="s">
        <v>7</v>
      </c>
      <c r="E18" s="10" t="s">
        <v>8</v>
      </c>
      <c r="F18" s="10" t="s">
        <v>8</v>
      </c>
      <c r="G18" s="10" t="s">
        <v>7</v>
      </c>
      <c r="H18" s="10" t="s">
        <v>7</v>
      </c>
      <c r="I18" s="10" t="s">
        <v>9</v>
      </c>
      <c r="J18" s="23" t="s">
        <v>18</v>
      </c>
      <c r="K18" s="22">
        <f>K19</f>
        <v>291039489.59000003</v>
      </c>
      <c r="L18" s="15"/>
      <c r="M18" s="15"/>
      <c r="N18" s="17">
        <f>+K18/M53</f>
        <v>7.963182495788787E-2</v>
      </c>
      <c r="O18" s="1"/>
    </row>
    <row r="19" spans="1:15">
      <c r="A19" s="9">
        <v>1</v>
      </c>
      <c r="B19" s="9">
        <v>3</v>
      </c>
      <c r="C19" s="9">
        <v>1</v>
      </c>
      <c r="D19" s="10" t="s">
        <v>19</v>
      </c>
      <c r="E19" s="10" t="s">
        <v>8</v>
      </c>
      <c r="F19" s="10" t="s">
        <v>8</v>
      </c>
      <c r="G19" s="10" t="s">
        <v>7</v>
      </c>
      <c r="H19" s="10" t="s">
        <v>7</v>
      </c>
      <c r="I19" s="10" t="s">
        <v>9</v>
      </c>
      <c r="J19" s="1" t="s">
        <v>20</v>
      </c>
      <c r="K19" s="16">
        <f>K20</f>
        <v>291039489.59000003</v>
      </c>
      <c r="L19" s="15"/>
      <c r="M19" s="15"/>
      <c r="N19" s="17">
        <f>+K19/M53</f>
        <v>7.963182495788787E-2</v>
      </c>
      <c r="O19" s="1"/>
    </row>
    <row r="20" spans="1:15">
      <c r="A20" s="9">
        <v>1</v>
      </c>
      <c r="B20" s="9">
        <v>3</v>
      </c>
      <c r="C20" s="9">
        <v>1</v>
      </c>
      <c r="D20" s="10" t="s">
        <v>19</v>
      </c>
      <c r="E20" s="10" t="s">
        <v>21</v>
      </c>
      <c r="F20" s="10" t="s">
        <v>8</v>
      </c>
      <c r="G20" s="10" t="s">
        <v>7</v>
      </c>
      <c r="H20" s="10" t="s">
        <v>7</v>
      </c>
      <c r="I20" s="10" t="s">
        <v>9</v>
      </c>
      <c r="J20" s="1" t="s">
        <v>22</v>
      </c>
      <c r="K20" s="22">
        <f>K21+K22+K23+K24+K28</f>
        <v>291039489.59000003</v>
      </c>
      <c r="L20" s="15"/>
      <c r="M20" s="15"/>
      <c r="N20" s="17">
        <f>+K20/M53</f>
        <v>7.963182495788787E-2</v>
      </c>
      <c r="O20" s="1"/>
    </row>
    <row r="21" spans="1:15">
      <c r="A21" s="9">
        <v>1</v>
      </c>
      <c r="B21" s="9">
        <v>3</v>
      </c>
      <c r="C21" s="9">
        <v>1</v>
      </c>
      <c r="D21" s="10" t="s">
        <v>19</v>
      </c>
      <c r="E21" s="10" t="s">
        <v>21</v>
      </c>
      <c r="F21" s="10" t="s">
        <v>15</v>
      </c>
      <c r="G21" s="10" t="s">
        <v>7</v>
      </c>
      <c r="H21" s="10" t="s">
        <v>7</v>
      </c>
      <c r="I21" s="10" t="s">
        <v>9</v>
      </c>
      <c r="J21" s="1" t="s">
        <v>23</v>
      </c>
      <c r="K21" s="22">
        <v>27352000</v>
      </c>
      <c r="L21" s="15"/>
      <c r="M21" s="15"/>
      <c r="N21" s="17">
        <f>+K21/M53</f>
        <v>7.4838286698362434E-3</v>
      </c>
      <c r="O21" s="1"/>
    </row>
    <row r="22" spans="1:15">
      <c r="A22" s="9">
        <v>1</v>
      </c>
      <c r="B22" s="9">
        <v>3</v>
      </c>
      <c r="C22" s="9">
        <v>1</v>
      </c>
      <c r="D22" s="10" t="s">
        <v>19</v>
      </c>
      <c r="E22" s="10" t="s">
        <v>21</v>
      </c>
      <c r="F22" s="10" t="s">
        <v>21</v>
      </c>
      <c r="G22" s="10" t="s">
        <v>7</v>
      </c>
      <c r="H22" s="10" t="s">
        <v>7</v>
      </c>
      <c r="I22" s="10" t="s">
        <v>9</v>
      </c>
      <c r="J22" s="1" t="s">
        <v>24</v>
      </c>
      <c r="K22" s="22"/>
      <c r="L22" s="15"/>
      <c r="M22" s="15"/>
      <c r="N22" s="17">
        <f>+K22/M53</f>
        <v>0</v>
      </c>
      <c r="O22" s="1"/>
    </row>
    <row r="23" spans="1:15">
      <c r="A23" s="9">
        <v>1</v>
      </c>
      <c r="B23" s="9">
        <v>3</v>
      </c>
      <c r="C23" s="9">
        <v>1</v>
      </c>
      <c r="D23" s="10" t="s">
        <v>19</v>
      </c>
      <c r="E23" s="10" t="s">
        <v>21</v>
      </c>
      <c r="F23" s="10" t="s">
        <v>21</v>
      </c>
      <c r="G23" s="10" t="s">
        <v>13</v>
      </c>
      <c r="H23" s="10" t="s">
        <v>7</v>
      </c>
      <c r="I23" s="10" t="s">
        <v>9</v>
      </c>
      <c r="J23" s="1" t="s">
        <v>25</v>
      </c>
      <c r="K23" s="22">
        <v>16800000</v>
      </c>
      <c r="L23" s="15"/>
      <c r="M23" s="15"/>
      <c r="N23" s="17">
        <f>+K23/M53</f>
        <v>4.5966774514934515E-3</v>
      </c>
      <c r="O23" s="1"/>
    </row>
    <row r="24" spans="1:15">
      <c r="A24" s="9">
        <v>1</v>
      </c>
      <c r="B24" s="9">
        <v>3</v>
      </c>
      <c r="C24" s="9">
        <v>1</v>
      </c>
      <c r="D24" s="10" t="s">
        <v>19</v>
      </c>
      <c r="E24" s="10" t="s">
        <v>21</v>
      </c>
      <c r="F24" s="10" t="s">
        <v>21</v>
      </c>
      <c r="G24" s="10" t="s">
        <v>19</v>
      </c>
      <c r="H24" s="10" t="s">
        <v>7</v>
      </c>
      <c r="I24" s="10" t="s">
        <v>9</v>
      </c>
      <c r="J24" s="1" t="s">
        <v>26</v>
      </c>
      <c r="K24" s="22">
        <v>24287489.59</v>
      </c>
      <c r="L24" s="15"/>
      <c r="M24" s="15"/>
      <c r="N24" s="17">
        <f>+K24/M53</f>
        <v>6.6453426042699364E-3</v>
      </c>
      <c r="O24" s="1"/>
    </row>
    <row r="25" spans="1:15">
      <c r="A25" s="9"/>
      <c r="B25" s="9"/>
      <c r="C25" s="9"/>
      <c r="D25" s="10"/>
      <c r="E25" s="10"/>
      <c r="F25" s="10"/>
      <c r="G25" s="10"/>
      <c r="H25" s="10"/>
      <c r="I25" s="10"/>
      <c r="J25" s="24" t="s">
        <v>27</v>
      </c>
      <c r="K25" s="22"/>
      <c r="L25" s="15"/>
      <c r="M25" s="15"/>
      <c r="N25" s="17"/>
      <c r="O25" s="1"/>
    </row>
    <row r="26" spans="1:15">
      <c r="A26" s="9"/>
      <c r="B26" s="9"/>
      <c r="C26" s="9"/>
      <c r="D26" s="10"/>
      <c r="E26" s="10"/>
      <c r="F26" s="10"/>
      <c r="G26" s="10"/>
      <c r="H26" s="10"/>
      <c r="I26" s="10"/>
      <c r="J26" s="1" t="s">
        <v>28</v>
      </c>
      <c r="K26" s="22" t="s">
        <v>29</v>
      </c>
      <c r="L26" s="15"/>
      <c r="M26" s="15"/>
      <c r="N26" s="1"/>
      <c r="O26" s="1"/>
    </row>
    <row r="27" spans="1:15">
      <c r="A27" s="9">
        <v>1</v>
      </c>
      <c r="B27" s="9">
        <v>3</v>
      </c>
      <c r="C27" s="9">
        <v>1</v>
      </c>
      <c r="D27" s="10" t="s">
        <v>19</v>
      </c>
      <c r="E27" s="10" t="s">
        <v>21</v>
      </c>
      <c r="F27" s="10" t="s">
        <v>21</v>
      </c>
      <c r="G27" s="10" t="s">
        <v>30</v>
      </c>
      <c r="H27" s="10" t="s">
        <v>7</v>
      </c>
      <c r="I27" s="10" t="s">
        <v>9</v>
      </c>
      <c r="J27" s="1" t="s">
        <v>31</v>
      </c>
      <c r="K27" s="22"/>
      <c r="L27" s="15"/>
      <c r="M27" s="15"/>
      <c r="N27" s="17"/>
      <c r="O27" s="1"/>
    </row>
    <row r="28" spans="1:15">
      <c r="A28" s="9">
        <v>1</v>
      </c>
      <c r="B28" s="9">
        <v>3</v>
      </c>
      <c r="C28" s="9">
        <v>1</v>
      </c>
      <c r="D28" s="10" t="s">
        <v>19</v>
      </c>
      <c r="E28" s="10" t="s">
        <v>21</v>
      </c>
      <c r="F28" s="10" t="s">
        <v>21</v>
      </c>
      <c r="G28" s="25" t="s">
        <v>30</v>
      </c>
      <c r="H28" s="10" t="s">
        <v>7</v>
      </c>
      <c r="I28" s="10" t="s">
        <v>9</v>
      </c>
      <c r="J28" s="1" t="s">
        <v>32</v>
      </c>
      <c r="K28" s="22">
        <v>222600000</v>
      </c>
      <c r="L28" s="15"/>
      <c r="M28" s="15"/>
      <c r="N28" s="17">
        <f>+K28/M53</f>
        <v>6.0905976232288238E-2</v>
      </c>
      <c r="O28" s="1"/>
    </row>
    <row r="29" spans="1:15">
      <c r="A29" s="1"/>
      <c r="B29" s="1"/>
      <c r="C29" s="1"/>
      <c r="D29" s="1"/>
      <c r="E29" s="1"/>
      <c r="F29" s="1"/>
      <c r="G29" s="1"/>
      <c r="H29" s="1"/>
      <c r="I29" s="1"/>
      <c r="J29" s="1"/>
      <c r="K29" s="22"/>
      <c r="L29" s="15"/>
      <c r="M29" s="15"/>
      <c r="N29" s="17"/>
      <c r="O29" s="1"/>
    </row>
    <row r="30" spans="1:15" hidden="1">
      <c r="A30" s="1"/>
      <c r="B30" s="1"/>
      <c r="C30" s="1"/>
      <c r="D30" s="1"/>
      <c r="E30" s="1"/>
      <c r="F30" s="1"/>
      <c r="G30" s="1"/>
      <c r="H30" s="1"/>
      <c r="I30" s="1"/>
      <c r="J30" s="1"/>
      <c r="K30" s="16"/>
      <c r="L30" s="15"/>
      <c r="M30" s="15"/>
      <c r="N30" s="17"/>
      <c r="O30" s="1"/>
    </row>
    <row r="31" spans="1:15">
      <c r="A31" s="9">
        <v>1</v>
      </c>
      <c r="B31" s="9">
        <v>4</v>
      </c>
      <c r="C31" s="9">
        <v>0</v>
      </c>
      <c r="D31" s="10" t="s">
        <v>7</v>
      </c>
      <c r="E31" s="10" t="s">
        <v>8</v>
      </c>
      <c r="F31" s="10" t="s">
        <v>8</v>
      </c>
      <c r="G31" s="10" t="s">
        <v>7</v>
      </c>
      <c r="H31" s="10" t="s">
        <v>7</v>
      </c>
      <c r="I31" s="10" t="s">
        <v>9</v>
      </c>
      <c r="J31" s="21" t="s">
        <v>33</v>
      </c>
      <c r="K31" s="13" t="str">
        <f>K33</f>
        <v xml:space="preserve"> </v>
      </c>
      <c r="L31" s="12"/>
      <c r="M31" s="13">
        <f>+L33+L38</f>
        <v>2485116600</v>
      </c>
      <c r="N31" s="14">
        <f>+M31/M53</f>
        <v>0.67995710949714716</v>
      </c>
      <c r="O31" s="1"/>
    </row>
    <row r="32" spans="1:15">
      <c r="A32" s="9"/>
      <c r="B32" s="9"/>
      <c r="C32" s="9"/>
      <c r="D32" s="10"/>
      <c r="E32" s="10"/>
      <c r="F32" s="10"/>
      <c r="G32" s="10"/>
      <c r="H32" s="10"/>
      <c r="I32" s="10"/>
      <c r="J32" s="1"/>
      <c r="K32" s="16"/>
      <c r="L32" s="15"/>
      <c r="M32" s="15"/>
      <c r="N32" s="17"/>
      <c r="O32" s="1"/>
    </row>
    <row r="33" spans="1:15">
      <c r="A33" s="9">
        <v>1</v>
      </c>
      <c r="B33" s="9">
        <v>4</v>
      </c>
      <c r="C33" s="9">
        <v>1</v>
      </c>
      <c r="D33" s="10" t="s">
        <v>7</v>
      </c>
      <c r="E33" s="10" t="s">
        <v>8</v>
      </c>
      <c r="F33" s="10" t="s">
        <v>8</v>
      </c>
      <c r="G33" s="10" t="s">
        <v>7</v>
      </c>
      <c r="H33" s="10" t="s">
        <v>7</v>
      </c>
      <c r="I33" s="10" t="s">
        <v>9</v>
      </c>
      <c r="J33" s="26" t="s">
        <v>34</v>
      </c>
      <c r="K33" s="22" t="s">
        <v>29</v>
      </c>
      <c r="L33" s="13">
        <f>K34</f>
        <v>2479716600</v>
      </c>
      <c r="M33" s="15"/>
      <c r="N33" s="17">
        <f>+L33/M53</f>
        <v>0.67847960603059565</v>
      </c>
      <c r="O33" s="1"/>
    </row>
    <row r="34" spans="1:15">
      <c r="A34" s="9">
        <v>1</v>
      </c>
      <c r="B34" s="9">
        <v>4</v>
      </c>
      <c r="C34" s="9">
        <v>1</v>
      </c>
      <c r="D34" s="10" t="s">
        <v>13</v>
      </c>
      <c r="E34" s="10" t="s">
        <v>8</v>
      </c>
      <c r="F34" s="10" t="s">
        <v>8</v>
      </c>
      <c r="G34" s="10" t="s">
        <v>7</v>
      </c>
      <c r="H34" s="10" t="s">
        <v>7</v>
      </c>
      <c r="I34" s="10" t="s">
        <v>9</v>
      </c>
      <c r="J34" s="1" t="s">
        <v>35</v>
      </c>
      <c r="K34" s="22">
        <f>K35+K36</f>
        <v>2479716600</v>
      </c>
      <c r="L34" s="12"/>
      <c r="M34" s="15"/>
      <c r="N34" s="17">
        <f>+K34/M53</f>
        <v>0.67847960603059565</v>
      </c>
      <c r="O34" s="1"/>
    </row>
    <row r="35" spans="1:15">
      <c r="A35" s="9">
        <v>1</v>
      </c>
      <c r="B35" s="9">
        <v>4</v>
      </c>
      <c r="C35" s="9">
        <v>1</v>
      </c>
      <c r="D35" s="10" t="s">
        <v>13</v>
      </c>
      <c r="E35" s="10" t="s">
        <v>15</v>
      </c>
      <c r="F35" s="10" t="s">
        <v>8</v>
      </c>
      <c r="G35" s="10" t="s">
        <v>7</v>
      </c>
      <c r="H35" s="10" t="s">
        <v>7</v>
      </c>
      <c r="I35" s="10" t="s">
        <v>9</v>
      </c>
      <c r="J35" s="24" t="s">
        <v>36</v>
      </c>
      <c r="K35" s="27">
        <v>2426716600</v>
      </c>
      <c r="L35" s="12"/>
      <c r="M35" s="15"/>
      <c r="N35" s="17">
        <f>+K35/M53</f>
        <v>0.66397818311814605</v>
      </c>
      <c r="O35" s="1"/>
    </row>
    <row r="36" spans="1:15">
      <c r="A36" s="9">
        <v>1</v>
      </c>
      <c r="B36" s="9">
        <v>4</v>
      </c>
      <c r="C36" s="9">
        <v>1</v>
      </c>
      <c r="D36" s="10" t="s">
        <v>13</v>
      </c>
      <c r="E36" s="10" t="s">
        <v>37</v>
      </c>
      <c r="F36" s="10" t="s">
        <v>8</v>
      </c>
      <c r="G36" s="10" t="s">
        <v>7</v>
      </c>
      <c r="H36" s="10" t="s">
        <v>7</v>
      </c>
      <c r="I36" s="10" t="s">
        <v>9</v>
      </c>
      <c r="J36" s="1" t="s">
        <v>38</v>
      </c>
      <c r="K36" s="27">
        <v>53000000</v>
      </c>
      <c r="L36" s="12"/>
      <c r="M36" s="15"/>
      <c r="N36" s="17">
        <f>+K36/M53</f>
        <v>1.4501422912449579E-2</v>
      </c>
      <c r="O36" s="1"/>
    </row>
    <row r="37" spans="1:15">
      <c r="A37" s="9"/>
      <c r="B37" s="9"/>
      <c r="C37" s="9"/>
      <c r="D37" s="10"/>
      <c r="E37" s="10"/>
      <c r="F37" s="10"/>
      <c r="G37" s="10"/>
      <c r="H37" s="10"/>
      <c r="I37" s="10"/>
      <c r="J37" s="1"/>
      <c r="K37" s="27"/>
      <c r="L37" s="12"/>
      <c r="M37" s="15"/>
      <c r="N37" s="17"/>
      <c r="O37" s="1"/>
    </row>
    <row r="38" spans="1:15">
      <c r="A38" s="9">
        <v>1</v>
      </c>
      <c r="B38" s="9">
        <v>4</v>
      </c>
      <c r="C38" s="9">
        <v>3</v>
      </c>
      <c r="D38" s="10" t="s">
        <v>7</v>
      </c>
      <c r="E38" s="10" t="s">
        <v>8</v>
      </c>
      <c r="F38" s="10" t="s">
        <v>8</v>
      </c>
      <c r="G38" s="10" t="s">
        <v>7</v>
      </c>
      <c r="H38" s="10" t="s">
        <v>7</v>
      </c>
      <c r="I38" s="10" t="s">
        <v>9</v>
      </c>
      <c r="J38" s="26" t="s">
        <v>39</v>
      </c>
      <c r="K38" s="22" t="s">
        <v>29</v>
      </c>
      <c r="L38" s="13">
        <f>K39</f>
        <v>5400000</v>
      </c>
      <c r="M38" s="15"/>
      <c r="N38" s="17">
        <f>+L38/M53</f>
        <v>1.4775034665514665E-3</v>
      </c>
      <c r="O38" s="1"/>
    </row>
    <row r="39" spans="1:15">
      <c r="A39" s="9">
        <v>1</v>
      </c>
      <c r="B39" s="9">
        <v>4</v>
      </c>
      <c r="C39" s="9">
        <v>3</v>
      </c>
      <c r="D39" s="10" t="s">
        <v>13</v>
      </c>
      <c r="E39" s="10" t="s">
        <v>8</v>
      </c>
      <c r="F39" s="10" t="s">
        <v>8</v>
      </c>
      <c r="G39" s="10" t="s">
        <v>7</v>
      </c>
      <c r="H39" s="10" t="s">
        <v>7</v>
      </c>
      <c r="I39" s="10" t="s">
        <v>9</v>
      </c>
      <c r="J39" s="1" t="s">
        <v>40</v>
      </c>
      <c r="K39" s="22">
        <v>5400000</v>
      </c>
      <c r="L39" s="15"/>
      <c r="M39" s="15"/>
      <c r="N39" s="17">
        <f>+K39/M53</f>
        <v>1.4775034665514665E-3</v>
      </c>
      <c r="O39" s="1"/>
    </row>
    <row r="40" spans="1:15">
      <c r="A40" s="9"/>
      <c r="B40" s="9"/>
      <c r="C40" s="9"/>
      <c r="D40" s="10"/>
      <c r="E40" s="10"/>
      <c r="F40" s="10"/>
      <c r="G40" s="10"/>
      <c r="H40" s="10"/>
      <c r="I40" s="10"/>
      <c r="J40" s="1"/>
      <c r="K40" s="22"/>
      <c r="L40" s="15"/>
      <c r="M40" s="15"/>
      <c r="N40" s="17"/>
      <c r="O40" s="1"/>
    </row>
    <row r="41" spans="1:15" hidden="1">
      <c r="A41" s="9">
        <v>2</v>
      </c>
      <c r="B41" s="9">
        <v>4</v>
      </c>
      <c r="C41" s="9">
        <v>0</v>
      </c>
      <c r="D41" s="10" t="s">
        <v>7</v>
      </c>
      <c r="E41" s="10" t="s">
        <v>8</v>
      </c>
      <c r="F41" s="10" t="s">
        <v>8</v>
      </c>
      <c r="G41" s="10" t="s">
        <v>7</v>
      </c>
      <c r="H41" s="10" t="s">
        <v>7</v>
      </c>
      <c r="I41" s="10" t="s">
        <v>9</v>
      </c>
      <c r="J41" s="21" t="s">
        <v>41</v>
      </c>
      <c r="K41" s="16"/>
      <c r="L41" s="15"/>
      <c r="M41" s="12">
        <f>L43</f>
        <v>0</v>
      </c>
      <c r="N41" s="17">
        <f>+M41/M53</f>
        <v>0</v>
      </c>
      <c r="O41" s="1"/>
    </row>
    <row r="42" spans="1:15" hidden="1">
      <c r="A42" s="9"/>
      <c r="B42" s="9"/>
      <c r="C42" s="9"/>
      <c r="D42" s="10"/>
      <c r="E42" s="10"/>
      <c r="F42" s="10"/>
      <c r="G42" s="10"/>
      <c r="H42" s="10"/>
      <c r="I42" s="10"/>
      <c r="J42" s="21"/>
      <c r="K42" s="16"/>
      <c r="L42" s="15"/>
      <c r="M42" s="15"/>
      <c r="N42" s="17" t="s">
        <v>29</v>
      </c>
      <c r="O42" s="1"/>
    </row>
    <row r="43" spans="1:15" hidden="1">
      <c r="A43" s="9">
        <v>2</v>
      </c>
      <c r="B43" s="9">
        <v>4</v>
      </c>
      <c r="C43" s="9">
        <v>1</v>
      </c>
      <c r="D43" s="10" t="s">
        <v>7</v>
      </c>
      <c r="E43" s="10" t="s">
        <v>8</v>
      </c>
      <c r="F43" s="10" t="s">
        <v>8</v>
      </c>
      <c r="G43" s="10" t="s">
        <v>7</v>
      </c>
      <c r="H43" s="10" t="s">
        <v>7</v>
      </c>
      <c r="I43" s="10" t="s">
        <v>9</v>
      </c>
      <c r="J43" s="26" t="s">
        <v>39</v>
      </c>
      <c r="K43" s="16" t="s">
        <v>29</v>
      </c>
      <c r="L43" s="15">
        <f>K44</f>
        <v>0</v>
      </c>
      <c r="M43" s="15"/>
      <c r="N43" s="17">
        <f>+L43/M53</f>
        <v>0</v>
      </c>
      <c r="O43" s="1"/>
    </row>
    <row r="44" spans="1:15" hidden="1">
      <c r="A44" s="9">
        <v>2</v>
      </c>
      <c r="B44" s="9">
        <v>4</v>
      </c>
      <c r="C44" s="9">
        <v>1</v>
      </c>
      <c r="D44" s="10" t="s">
        <v>13</v>
      </c>
      <c r="E44" s="10" t="s">
        <v>8</v>
      </c>
      <c r="F44" s="10" t="s">
        <v>8</v>
      </c>
      <c r="G44" s="10" t="s">
        <v>7</v>
      </c>
      <c r="H44" s="10" t="s">
        <v>7</v>
      </c>
      <c r="I44" s="10" t="s">
        <v>9</v>
      </c>
      <c r="J44" s="1" t="s">
        <v>42</v>
      </c>
      <c r="K44" s="27">
        <v>0</v>
      </c>
      <c r="L44" s="15"/>
      <c r="M44" s="15"/>
      <c r="N44" s="17">
        <f>+K44/M53</f>
        <v>0</v>
      </c>
      <c r="O44" s="1"/>
    </row>
    <row r="45" spans="1:15" hidden="1">
      <c r="A45" s="9">
        <v>2</v>
      </c>
      <c r="B45" s="9">
        <v>4</v>
      </c>
      <c r="C45" s="9">
        <v>1</v>
      </c>
      <c r="D45" s="10" t="s">
        <v>13</v>
      </c>
      <c r="E45" s="10" t="s">
        <v>15</v>
      </c>
      <c r="F45" s="10" t="s">
        <v>8</v>
      </c>
      <c r="G45" s="10" t="s">
        <v>7</v>
      </c>
      <c r="H45" s="10" t="s">
        <v>7</v>
      </c>
      <c r="I45" s="10" t="s">
        <v>9</v>
      </c>
      <c r="J45" s="28" t="s">
        <v>43</v>
      </c>
      <c r="K45" s="16">
        <v>0</v>
      </c>
      <c r="L45" s="15"/>
      <c r="M45" s="15"/>
      <c r="N45" s="17">
        <f>+K45/M53</f>
        <v>0</v>
      </c>
      <c r="O45" s="1"/>
    </row>
    <row r="46" spans="1:15" hidden="1">
      <c r="A46" s="9"/>
      <c r="B46" s="9"/>
      <c r="C46" s="9"/>
      <c r="D46" s="10"/>
      <c r="E46" s="10"/>
      <c r="F46" s="10"/>
      <c r="G46" s="10"/>
      <c r="H46" s="10"/>
      <c r="I46" s="10"/>
      <c r="J46" s="24"/>
      <c r="K46" s="16"/>
      <c r="L46" s="15"/>
      <c r="M46" s="15"/>
      <c r="N46" s="1"/>
      <c r="O46" s="1"/>
    </row>
    <row r="47" spans="1:15">
      <c r="A47" s="9">
        <v>3</v>
      </c>
      <c r="B47" s="9">
        <v>0</v>
      </c>
      <c r="C47" s="9">
        <v>0</v>
      </c>
      <c r="D47" s="10" t="s">
        <v>7</v>
      </c>
      <c r="E47" s="10" t="s">
        <v>8</v>
      </c>
      <c r="F47" s="10" t="s">
        <v>8</v>
      </c>
      <c r="G47" s="10" t="s">
        <v>7</v>
      </c>
      <c r="H47" s="10" t="s">
        <v>7</v>
      </c>
      <c r="I47" s="10" t="s">
        <v>9</v>
      </c>
      <c r="J47" s="29" t="s">
        <v>44</v>
      </c>
      <c r="K47" s="16"/>
      <c r="L47" s="15"/>
      <c r="M47" s="12">
        <f>SUM(K50:K52)</f>
        <v>800000000</v>
      </c>
      <c r="N47" s="14">
        <f>+M47/M53</f>
        <v>0.21888940245206914</v>
      </c>
      <c r="O47" s="1"/>
    </row>
    <row r="48" spans="1:15">
      <c r="A48" s="9">
        <v>3</v>
      </c>
      <c r="B48" s="9">
        <v>3</v>
      </c>
      <c r="C48" s="9">
        <v>0</v>
      </c>
      <c r="D48" s="10" t="s">
        <v>7</v>
      </c>
      <c r="E48" s="10" t="s">
        <v>8</v>
      </c>
      <c r="F48" s="10" t="s">
        <v>8</v>
      </c>
      <c r="G48" s="10" t="s">
        <v>7</v>
      </c>
      <c r="H48" s="10" t="s">
        <v>7</v>
      </c>
      <c r="I48" s="10" t="s">
        <v>9</v>
      </c>
      <c r="J48" s="29" t="s">
        <v>45</v>
      </c>
      <c r="K48" s="16"/>
      <c r="L48" s="12">
        <f>+K50+K51</f>
        <v>800000000</v>
      </c>
      <c r="M48" s="1"/>
      <c r="N48" s="14">
        <f>+M47/M53</f>
        <v>0.21888940245206914</v>
      </c>
      <c r="O48" s="1"/>
    </row>
    <row r="49" spans="1:15">
      <c r="A49" s="9"/>
      <c r="B49" s="9"/>
      <c r="C49" s="9"/>
      <c r="D49" s="10"/>
      <c r="E49" s="10"/>
      <c r="F49" s="10"/>
      <c r="G49" s="10"/>
      <c r="H49" s="10"/>
      <c r="I49" s="10"/>
      <c r="J49" s="24"/>
      <c r="K49" s="16"/>
      <c r="L49" s="15"/>
      <c r="M49" s="15"/>
      <c r="N49" s="1"/>
      <c r="O49" s="1"/>
    </row>
    <row r="50" spans="1:15">
      <c r="A50" s="9">
        <v>3</v>
      </c>
      <c r="B50" s="9">
        <v>3</v>
      </c>
      <c r="C50" s="9">
        <v>1</v>
      </c>
      <c r="D50" s="10" t="s">
        <v>7</v>
      </c>
      <c r="E50" s="10" t="s">
        <v>8</v>
      </c>
      <c r="F50" s="10" t="s">
        <v>8</v>
      </c>
      <c r="G50" s="10" t="s">
        <v>7</v>
      </c>
      <c r="H50" s="10" t="s">
        <v>7</v>
      </c>
      <c r="I50" s="10" t="s">
        <v>9</v>
      </c>
      <c r="J50" s="24" t="s">
        <v>46</v>
      </c>
      <c r="K50" s="27">
        <v>300000000</v>
      </c>
      <c r="L50" s="15"/>
      <c r="M50" s="15"/>
      <c r="N50" s="17">
        <f>+K50/M53</f>
        <v>8.2083525919525918E-2</v>
      </c>
      <c r="O50" s="1"/>
    </row>
    <row r="51" spans="1:15">
      <c r="A51" s="9">
        <v>3</v>
      </c>
      <c r="B51" s="9">
        <v>3</v>
      </c>
      <c r="C51" s="9">
        <v>2</v>
      </c>
      <c r="D51" s="10" t="s">
        <v>7</v>
      </c>
      <c r="E51" s="10" t="s">
        <v>8</v>
      </c>
      <c r="F51" s="10" t="s">
        <v>8</v>
      </c>
      <c r="G51" s="10" t="s">
        <v>7</v>
      </c>
      <c r="H51" s="10" t="s">
        <v>7</v>
      </c>
      <c r="I51" s="10" t="s">
        <v>9</v>
      </c>
      <c r="J51" s="24" t="s">
        <v>47</v>
      </c>
      <c r="K51" s="27">
        <v>500000000</v>
      </c>
      <c r="L51" s="15"/>
      <c r="M51" s="15"/>
      <c r="N51" s="17">
        <f>+K51/M53</f>
        <v>0.1368058765325432</v>
      </c>
      <c r="O51" s="1"/>
    </row>
    <row r="52" spans="1:15">
      <c r="A52" s="9"/>
      <c r="B52" s="9"/>
      <c r="C52" s="9"/>
      <c r="D52" s="10"/>
      <c r="E52" s="10"/>
      <c r="F52" s="10"/>
      <c r="G52" s="10"/>
      <c r="H52" s="10"/>
      <c r="I52" s="10"/>
      <c r="J52" s="24"/>
      <c r="K52" s="16"/>
      <c r="L52" s="15"/>
      <c r="M52" s="15"/>
      <c r="N52" s="1"/>
      <c r="O52" s="1"/>
    </row>
    <row r="53" spans="1:15" ht="15.75" thickBot="1">
      <c r="A53" s="21"/>
      <c r="B53" s="21"/>
      <c r="C53" s="21"/>
      <c r="D53" s="21"/>
      <c r="E53" s="21"/>
      <c r="F53" s="21"/>
      <c r="G53" s="21"/>
      <c r="H53" s="21"/>
      <c r="I53" s="21"/>
      <c r="J53" s="11" t="s">
        <v>48</v>
      </c>
      <c r="K53" s="12"/>
      <c r="L53" s="12"/>
      <c r="M53" s="30">
        <f>M8+M41+M47</f>
        <v>3654813760</v>
      </c>
      <c r="N53" s="31">
        <f>N16+N9+N48+N41+N31</f>
        <v>1</v>
      </c>
      <c r="O53" s="1"/>
    </row>
    <row r="54" spans="1:15" ht="15.75" thickTop="1">
      <c r="A54" s="1"/>
      <c r="B54" s="1"/>
      <c r="C54" s="1"/>
      <c r="D54" s="1"/>
      <c r="E54" s="1"/>
      <c r="F54" s="1"/>
      <c r="G54" s="1"/>
      <c r="H54" s="1"/>
      <c r="I54" s="1"/>
      <c r="J54" s="1"/>
      <c r="K54" s="16"/>
      <c r="L54" s="1"/>
      <c r="M54" s="1"/>
      <c r="N54" s="1"/>
      <c r="O54" s="1"/>
    </row>
  </sheetData>
  <mergeCells count="5">
    <mergeCell ref="A1:N1"/>
    <mergeCell ref="A2:N2"/>
    <mergeCell ref="A3:N3"/>
    <mergeCell ref="A4:N4"/>
    <mergeCell ref="K6:M6"/>
  </mergeCells>
  <printOptions horizontalCentered="1" verticalCentered="1"/>
  <pageMargins left="0.39370078740157483" right="0.39370078740157483" top="0.39370078740157483" bottom="0.39370078740157483" header="0.31496062992125984" footer="0.31496062992125984"/>
  <pageSetup scale="8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7"/>
  <sheetViews>
    <sheetView tabSelected="1" workbookViewId="0">
      <selection activeCell="I9" sqref="I9"/>
    </sheetView>
  </sheetViews>
  <sheetFormatPr baseColWidth="10" defaultRowHeight="15"/>
  <cols>
    <col min="1" max="1" width="8.85546875" bestFit="1" customWidth="1"/>
    <col min="2" max="2" width="32.28515625" customWidth="1"/>
    <col min="3" max="3" width="17.140625" bestFit="1" customWidth="1"/>
    <col min="4" max="5" width="15.28515625" bestFit="1" customWidth="1"/>
    <col min="6" max="6" width="14.85546875" bestFit="1" customWidth="1"/>
  </cols>
  <sheetData>
    <row r="1" spans="1:6">
      <c r="A1" s="252" t="s">
        <v>0</v>
      </c>
      <c r="B1" s="252"/>
      <c r="C1" s="252"/>
      <c r="D1" s="252"/>
      <c r="E1" s="252"/>
      <c r="F1" s="252"/>
    </row>
    <row r="2" spans="1:6">
      <c r="A2" s="253" t="s">
        <v>1</v>
      </c>
      <c r="B2" s="253"/>
      <c r="C2" s="253"/>
      <c r="D2" s="253"/>
      <c r="E2" s="253"/>
      <c r="F2" s="253"/>
    </row>
    <row r="3" spans="1:6">
      <c r="A3" s="252" t="s">
        <v>49</v>
      </c>
      <c r="B3" s="252"/>
      <c r="C3" s="252"/>
      <c r="D3" s="252"/>
      <c r="E3" s="252"/>
      <c r="F3" s="252"/>
    </row>
    <row r="4" spans="1:6">
      <c r="A4" s="252" t="s">
        <v>50</v>
      </c>
      <c r="B4" s="252"/>
      <c r="C4" s="252"/>
      <c r="D4" s="252"/>
      <c r="E4" s="252"/>
      <c r="F4" s="252"/>
    </row>
    <row r="5" spans="1:6" ht="15.75" thickBot="1">
      <c r="A5" s="33"/>
      <c r="B5" s="34"/>
      <c r="C5" s="35">
        <f>2447560299.93-C9</f>
        <v>-1207253460.0700002</v>
      </c>
      <c r="D5" s="36"/>
      <c r="E5" s="36"/>
      <c r="F5" s="36"/>
    </row>
    <row r="6" spans="1:6" ht="15.75" thickBot="1">
      <c r="A6" s="254" t="s">
        <v>51</v>
      </c>
      <c r="B6" s="256" t="s">
        <v>52</v>
      </c>
      <c r="C6" s="258" t="s">
        <v>53</v>
      </c>
      <c r="D6" s="259"/>
      <c r="E6" s="259"/>
      <c r="F6" s="260"/>
    </row>
    <row r="7" spans="1:6" ht="15.75" thickBot="1">
      <c r="A7" s="255"/>
      <c r="B7" s="257"/>
      <c r="C7" s="261" t="s">
        <v>54</v>
      </c>
      <c r="D7" s="37" t="s">
        <v>55</v>
      </c>
      <c r="E7" s="37" t="s">
        <v>55</v>
      </c>
      <c r="F7" s="38" t="s">
        <v>55</v>
      </c>
    </row>
    <row r="8" spans="1:6" ht="15.75" thickBot="1">
      <c r="A8" s="255"/>
      <c r="B8" s="257"/>
      <c r="C8" s="262"/>
      <c r="D8" s="39" t="s">
        <v>56</v>
      </c>
      <c r="E8" s="39" t="s">
        <v>57</v>
      </c>
      <c r="F8" s="40" t="s">
        <v>58</v>
      </c>
    </row>
    <row r="9" spans="1:6" ht="15.75" thickBot="1">
      <c r="A9" s="41"/>
      <c r="B9" s="42" t="s">
        <v>59</v>
      </c>
      <c r="C9" s="43">
        <v>3654813760</v>
      </c>
      <c r="D9" s="43">
        <v>1350860208.7999997</v>
      </c>
      <c r="E9" s="43">
        <v>1380591899.2</v>
      </c>
      <c r="F9" s="44">
        <v>923361652</v>
      </c>
    </row>
    <row r="10" spans="1:6">
      <c r="A10" s="45"/>
      <c r="B10" s="46"/>
      <c r="C10" s="47"/>
      <c r="D10" s="48"/>
      <c r="E10" s="48"/>
      <c r="F10" s="49"/>
    </row>
    <row r="11" spans="1:6">
      <c r="A11" s="50"/>
      <c r="B11" s="51"/>
      <c r="C11" s="52"/>
      <c r="D11" s="53"/>
      <c r="E11" s="53"/>
      <c r="F11" s="54"/>
    </row>
    <row r="12" spans="1:6">
      <c r="A12" s="55">
        <v>0</v>
      </c>
      <c r="B12" s="56" t="s">
        <v>60</v>
      </c>
      <c r="C12" s="57">
        <v>2055451160</v>
      </c>
      <c r="D12" s="57">
        <v>718221489.99999988</v>
      </c>
      <c r="E12" s="57">
        <v>824214320</v>
      </c>
      <c r="F12" s="58">
        <v>513015350</v>
      </c>
    </row>
    <row r="13" spans="1:6">
      <c r="A13" s="59"/>
      <c r="B13" s="51"/>
      <c r="C13" s="52"/>
      <c r="D13" s="52"/>
      <c r="E13" s="52"/>
      <c r="F13" s="60"/>
    </row>
    <row r="14" spans="1:6">
      <c r="A14" s="55" t="s">
        <v>61</v>
      </c>
      <c r="B14" s="56" t="s">
        <v>62</v>
      </c>
      <c r="C14" s="57">
        <v>837215648</v>
      </c>
      <c r="D14" s="57">
        <v>293025476.79999995</v>
      </c>
      <c r="E14" s="57">
        <v>334886259.20000005</v>
      </c>
      <c r="F14" s="58">
        <v>209303912</v>
      </c>
    </row>
    <row r="15" spans="1:6">
      <c r="A15" s="50" t="s">
        <v>63</v>
      </c>
      <c r="B15" s="51" t="s">
        <v>64</v>
      </c>
      <c r="C15" s="61">
        <v>832215648</v>
      </c>
      <c r="D15" s="53">
        <v>291275476.79999995</v>
      </c>
      <c r="E15" s="53">
        <v>332886259.20000005</v>
      </c>
      <c r="F15" s="54">
        <v>208053912</v>
      </c>
    </row>
    <row r="16" spans="1:6" hidden="1">
      <c r="A16" s="62" t="s">
        <v>65</v>
      </c>
      <c r="B16" s="63" t="s">
        <v>66</v>
      </c>
      <c r="C16" s="61">
        <v>0</v>
      </c>
      <c r="D16" s="53">
        <v>0</v>
      </c>
      <c r="E16" s="53">
        <v>0</v>
      </c>
      <c r="F16" s="54">
        <v>0</v>
      </c>
    </row>
    <row r="17" spans="1:6" hidden="1">
      <c r="A17" s="62" t="s">
        <v>67</v>
      </c>
      <c r="B17" s="63" t="s">
        <v>68</v>
      </c>
      <c r="C17" s="61">
        <v>0</v>
      </c>
      <c r="D17" s="53">
        <v>0</v>
      </c>
      <c r="E17" s="53">
        <v>0</v>
      </c>
      <c r="F17" s="54">
        <v>0</v>
      </c>
    </row>
    <row r="18" spans="1:6" hidden="1">
      <c r="A18" s="62" t="s">
        <v>69</v>
      </c>
      <c r="B18" s="63" t="s">
        <v>70</v>
      </c>
      <c r="C18" s="61">
        <v>0</v>
      </c>
      <c r="D18" s="53">
        <v>0</v>
      </c>
      <c r="E18" s="53">
        <v>0</v>
      </c>
      <c r="F18" s="54">
        <v>0</v>
      </c>
    </row>
    <row r="19" spans="1:6">
      <c r="A19" s="50" t="s">
        <v>71</v>
      </c>
      <c r="B19" s="51" t="s">
        <v>72</v>
      </c>
      <c r="C19" s="61">
        <v>5000000</v>
      </c>
      <c r="D19" s="53">
        <v>1750000</v>
      </c>
      <c r="E19" s="53">
        <v>2000000</v>
      </c>
      <c r="F19" s="54">
        <v>1250000</v>
      </c>
    </row>
    <row r="20" spans="1:6">
      <c r="A20" s="50"/>
      <c r="B20" s="51"/>
      <c r="C20" s="52"/>
      <c r="D20" s="53"/>
      <c r="E20" s="53"/>
      <c r="F20" s="54"/>
    </row>
    <row r="21" spans="1:6">
      <c r="A21" s="55" t="s">
        <v>73</v>
      </c>
      <c r="B21" s="56" t="s">
        <v>74</v>
      </c>
      <c r="C21" s="57">
        <v>23389760</v>
      </c>
      <c r="D21" s="57">
        <v>7000000</v>
      </c>
      <c r="E21" s="57">
        <v>11389760</v>
      </c>
      <c r="F21" s="58">
        <v>5000000</v>
      </c>
    </row>
    <row r="22" spans="1:6">
      <c r="A22" s="50" t="s">
        <v>75</v>
      </c>
      <c r="B22" s="51" t="s">
        <v>76</v>
      </c>
      <c r="C22" s="61">
        <v>20000000</v>
      </c>
      <c r="D22" s="53">
        <v>7000000</v>
      </c>
      <c r="E22" s="53">
        <v>8000000</v>
      </c>
      <c r="F22" s="54">
        <v>5000000</v>
      </c>
    </row>
    <row r="23" spans="1:6" hidden="1">
      <c r="A23" s="64" t="s">
        <v>77</v>
      </c>
      <c r="B23" s="51" t="s">
        <v>78</v>
      </c>
      <c r="C23" s="61">
        <v>0</v>
      </c>
      <c r="D23" s="53">
        <v>0</v>
      </c>
      <c r="E23" s="53">
        <v>0</v>
      </c>
      <c r="F23" s="54">
        <v>0</v>
      </c>
    </row>
    <row r="24" spans="1:6" hidden="1">
      <c r="A24" s="64" t="s">
        <v>79</v>
      </c>
      <c r="B24" s="51" t="s">
        <v>80</v>
      </c>
      <c r="C24" s="61">
        <v>0</v>
      </c>
      <c r="D24" s="53">
        <v>0</v>
      </c>
      <c r="E24" s="53">
        <v>0</v>
      </c>
      <c r="F24" s="54">
        <v>0</v>
      </c>
    </row>
    <row r="25" spans="1:6" hidden="1">
      <c r="A25" s="64" t="s">
        <v>81</v>
      </c>
      <c r="B25" s="51" t="s">
        <v>82</v>
      </c>
      <c r="C25" s="61">
        <v>0</v>
      </c>
      <c r="D25" s="53">
        <v>0</v>
      </c>
      <c r="E25" s="53">
        <v>0</v>
      </c>
      <c r="F25" s="54">
        <v>0</v>
      </c>
    </row>
    <row r="26" spans="1:6">
      <c r="A26" s="50" t="s">
        <v>83</v>
      </c>
      <c r="B26" s="51" t="s">
        <v>84</v>
      </c>
      <c r="C26" s="61">
        <v>3389760</v>
      </c>
      <c r="D26" s="53">
        <v>0</v>
      </c>
      <c r="E26" s="53">
        <v>3389760</v>
      </c>
      <c r="F26" s="54">
        <v>0</v>
      </c>
    </row>
    <row r="27" spans="1:6">
      <c r="A27" s="50"/>
      <c r="B27" s="51"/>
      <c r="C27" s="52"/>
      <c r="D27" s="53"/>
      <c r="E27" s="53"/>
      <c r="F27" s="54"/>
    </row>
    <row r="28" spans="1:6">
      <c r="A28" s="55" t="s">
        <v>85</v>
      </c>
      <c r="B28" s="56" t="s">
        <v>86</v>
      </c>
      <c r="C28" s="57">
        <v>865104336.17999995</v>
      </c>
      <c r="D28" s="57">
        <v>302786517.66299999</v>
      </c>
      <c r="E28" s="57">
        <v>346041734.472</v>
      </c>
      <c r="F28" s="58">
        <v>216276084.04499999</v>
      </c>
    </row>
    <row r="29" spans="1:6">
      <c r="A29" s="50" t="s">
        <v>87</v>
      </c>
      <c r="B29" s="51" t="s">
        <v>88</v>
      </c>
      <c r="C29" s="61">
        <v>242147377</v>
      </c>
      <c r="D29" s="53">
        <v>84751581.949999988</v>
      </c>
      <c r="E29" s="53">
        <v>96858950.800000012</v>
      </c>
      <c r="F29" s="54">
        <v>60536844.25</v>
      </c>
    </row>
    <row r="30" spans="1:6" ht="25.5">
      <c r="A30" s="50" t="s">
        <v>89</v>
      </c>
      <c r="B30" s="51" t="s">
        <v>90</v>
      </c>
      <c r="C30" s="61">
        <v>307437132</v>
      </c>
      <c r="D30" s="53">
        <v>107602996.19999999</v>
      </c>
      <c r="E30" s="53">
        <v>122974852.80000001</v>
      </c>
      <c r="F30" s="54">
        <v>76859283</v>
      </c>
    </row>
    <row r="31" spans="1:6">
      <c r="A31" s="50" t="s">
        <v>91</v>
      </c>
      <c r="B31" s="51" t="s">
        <v>92</v>
      </c>
      <c r="C31" s="61">
        <v>114497615.40000001</v>
      </c>
      <c r="D31" s="53">
        <v>40074165.390000001</v>
      </c>
      <c r="E31" s="53">
        <v>45799046.160000004</v>
      </c>
      <c r="F31" s="54">
        <v>28624403.850000001</v>
      </c>
    </row>
    <row r="32" spans="1:6">
      <c r="A32" s="50" t="s">
        <v>93</v>
      </c>
      <c r="B32" s="51" t="s">
        <v>94</v>
      </c>
      <c r="C32" s="61">
        <v>124137641.78</v>
      </c>
      <c r="D32" s="53">
        <v>43448174.622999996</v>
      </c>
      <c r="E32" s="53">
        <v>49655056.712000005</v>
      </c>
      <c r="F32" s="54">
        <v>31034410.445</v>
      </c>
    </row>
    <row r="33" spans="1:6">
      <c r="A33" s="50" t="s">
        <v>95</v>
      </c>
      <c r="B33" s="51" t="s">
        <v>96</v>
      </c>
      <c r="C33" s="61">
        <v>76884570</v>
      </c>
      <c r="D33" s="53">
        <v>26909599.5</v>
      </c>
      <c r="E33" s="53">
        <v>30753828</v>
      </c>
      <c r="F33" s="54">
        <v>19221142.5</v>
      </c>
    </row>
    <row r="34" spans="1:6">
      <c r="A34" s="50"/>
      <c r="B34" s="51"/>
      <c r="C34" s="52"/>
      <c r="D34" s="53"/>
      <c r="E34" s="53"/>
      <c r="F34" s="54"/>
    </row>
    <row r="35" spans="1:6" ht="38.25">
      <c r="A35" s="55" t="s">
        <v>97</v>
      </c>
      <c r="B35" s="56" t="s">
        <v>98</v>
      </c>
      <c r="C35" s="57">
        <v>156762680.95000002</v>
      </c>
      <c r="D35" s="57">
        <v>54866938.332500003</v>
      </c>
      <c r="E35" s="57">
        <v>62705072.38000001</v>
      </c>
      <c r="F35" s="58">
        <v>39190670.237500004</v>
      </c>
    </row>
    <row r="36" spans="1:6" ht="38.25">
      <c r="A36" s="50" t="s">
        <v>99</v>
      </c>
      <c r="B36" s="51" t="s">
        <v>100</v>
      </c>
      <c r="C36" s="61">
        <v>148723569.11000001</v>
      </c>
      <c r="D36" s="53">
        <v>52053249.188500002</v>
      </c>
      <c r="E36" s="53">
        <v>59489427.644000009</v>
      </c>
      <c r="F36" s="54">
        <v>37180892.277500004</v>
      </c>
    </row>
    <row r="37" spans="1:6" ht="25.5" hidden="1">
      <c r="A37" s="62" t="s">
        <v>101</v>
      </c>
      <c r="B37" s="63" t="s">
        <v>102</v>
      </c>
      <c r="C37" s="61"/>
      <c r="D37" s="53">
        <v>0</v>
      </c>
      <c r="E37" s="53">
        <v>0</v>
      </c>
      <c r="F37" s="54">
        <v>0</v>
      </c>
    </row>
    <row r="38" spans="1:6" ht="25.5" hidden="1">
      <c r="A38" s="62" t="s">
        <v>103</v>
      </c>
      <c r="B38" s="63" t="s">
        <v>104</v>
      </c>
      <c r="C38" s="61">
        <v>0</v>
      </c>
      <c r="D38" s="53">
        <v>0</v>
      </c>
      <c r="E38" s="53">
        <v>0</v>
      </c>
      <c r="F38" s="54">
        <v>0</v>
      </c>
    </row>
    <row r="39" spans="1:6" ht="38.25" hidden="1">
      <c r="A39" s="50" t="s">
        <v>105</v>
      </c>
      <c r="B39" s="51" t="s">
        <v>106</v>
      </c>
      <c r="C39" s="61">
        <v>0</v>
      </c>
      <c r="D39" s="53">
        <v>0</v>
      </c>
      <c r="E39" s="53">
        <v>0</v>
      </c>
      <c r="F39" s="54">
        <v>0</v>
      </c>
    </row>
    <row r="40" spans="1:6" ht="25.5">
      <c r="A40" s="50" t="s">
        <v>107</v>
      </c>
      <c r="B40" s="51" t="s">
        <v>108</v>
      </c>
      <c r="C40" s="61">
        <v>8039111.8399999999</v>
      </c>
      <c r="D40" s="53">
        <v>2813689.1439999999</v>
      </c>
      <c r="E40" s="53">
        <v>3215644.736</v>
      </c>
      <c r="F40" s="54">
        <v>2009777.96</v>
      </c>
    </row>
    <row r="41" spans="1:6">
      <c r="A41" s="50"/>
      <c r="B41" s="51"/>
      <c r="C41" s="52"/>
      <c r="D41" s="53"/>
      <c r="E41" s="53"/>
      <c r="F41" s="54"/>
    </row>
    <row r="42" spans="1:6" ht="38.25">
      <c r="A42" s="55" t="s">
        <v>109</v>
      </c>
      <c r="B42" s="56" t="s">
        <v>110</v>
      </c>
      <c r="C42" s="57">
        <v>172978734.87</v>
      </c>
      <c r="D42" s="57">
        <v>60542557.20449999</v>
      </c>
      <c r="E42" s="57">
        <v>69191493.947999999</v>
      </c>
      <c r="F42" s="58">
        <v>43244683.717500001</v>
      </c>
    </row>
    <row r="43" spans="1:6" ht="38.25">
      <c r="A43" s="50" t="s">
        <v>111</v>
      </c>
      <c r="B43" s="51" t="s">
        <v>112</v>
      </c>
      <c r="C43" s="61">
        <v>81677376.329999998</v>
      </c>
      <c r="D43" s="53">
        <v>28587081.715499997</v>
      </c>
      <c r="E43" s="53">
        <v>32670950.532000002</v>
      </c>
      <c r="F43" s="54">
        <v>20419344.0825</v>
      </c>
    </row>
    <row r="44" spans="1:6" ht="25.5">
      <c r="A44" s="50" t="s">
        <v>113</v>
      </c>
      <c r="B44" s="63" t="s">
        <v>114</v>
      </c>
      <c r="C44" s="61">
        <v>24117335.530000001</v>
      </c>
      <c r="D44" s="53">
        <v>8441067.4354999997</v>
      </c>
      <c r="E44" s="53">
        <v>9646934.2120000012</v>
      </c>
      <c r="F44" s="54">
        <v>6029333.8825000003</v>
      </c>
    </row>
    <row r="45" spans="1:6" ht="25.5">
      <c r="A45" s="50" t="s">
        <v>115</v>
      </c>
      <c r="B45" s="51" t="s">
        <v>116</v>
      </c>
      <c r="C45" s="61">
        <v>48234671.060000002</v>
      </c>
      <c r="D45" s="53">
        <v>16882134.870999999</v>
      </c>
      <c r="E45" s="53">
        <v>19293868.424000002</v>
      </c>
      <c r="F45" s="54">
        <v>12058667.765000001</v>
      </c>
    </row>
    <row r="46" spans="1:6" ht="25.5" hidden="1">
      <c r="A46" s="50" t="s">
        <v>117</v>
      </c>
      <c r="B46" s="51" t="s">
        <v>118</v>
      </c>
      <c r="C46" s="61">
        <v>0</v>
      </c>
      <c r="D46" s="53">
        <v>0</v>
      </c>
      <c r="E46" s="53">
        <v>0</v>
      </c>
      <c r="F46" s="54">
        <v>0</v>
      </c>
    </row>
    <row r="47" spans="1:6" ht="25.5">
      <c r="A47" s="62" t="s">
        <v>119</v>
      </c>
      <c r="B47" s="63" t="s">
        <v>120</v>
      </c>
      <c r="C47" s="61">
        <v>18949351.949999999</v>
      </c>
      <c r="D47" s="53">
        <v>6632273.1824999992</v>
      </c>
      <c r="E47" s="53">
        <v>7579740.7800000003</v>
      </c>
      <c r="F47" s="54">
        <v>4737337.9874999998</v>
      </c>
    </row>
    <row r="48" spans="1:6">
      <c r="A48" s="50"/>
      <c r="B48" s="51"/>
      <c r="C48" s="52"/>
      <c r="D48" s="53"/>
      <c r="E48" s="53"/>
      <c r="F48" s="54"/>
    </row>
    <row r="49" spans="1:6" hidden="1">
      <c r="A49" s="55" t="s">
        <v>121</v>
      </c>
      <c r="B49" s="56" t="s">
        <v>122</v>
      </c>
      <c r="C49" s="61">
        <v>0</v>
      </c>
      <c r="D49" s="61">
        <v>0</v>
      </c>
      <c r="E49" s="61">
        <v>0</v>
      </c>
      <c r="F49" s="65">
        <v>0</v>
      </c>
    </row>
    <row r="50" spans="1:6" hidden="1">
      <c r="A50" s="62" t="s">
        <v>123</v>
      </c>
      <c r="B50" s="63" t="s">
        <v>124</v>
      </c>
      <c r="C50" s="61">
        <v>0</v>
      </c>
      <c r="D50" s="53">
        <v>0</v>
      </c>
      <c r="E50" s="53">
        <v>0</v>
      </c>
      <c r="F50" s="54">
        <v>0</v>
      </c>
    </row>
    <row r="51" spans="1:6" hidden="1">
      <c r="A51" s="62" t="s">
        <v>125</v>
      </c>
      <c r="B51" s="63" t="s">
        <v>126</v>
      </c>
      <c r="C51" s="61">
        <v>0</v>
      </c>
      <c r="D51" s="53">
        <v>0</v>
      </c>
      <c r="E51" s="53">
        <v>0</v>
      </c>
      <c r="F51" s="54">
        <v>0</v>
      </c>
    </row>
    <row r="52" spans="1:6" hidden="1">
      <c r="A52" s="62"/>
      <c r="B52" s="63"/>
      <c r="C52" s="52"/>
      <c r="D52" s="53"/>
      <c r="E52" s="53"/>
      <c r="F52" s="54"/>
    </row>
    <row r="53" spans="1:6">
      <c r="A53" s="55">
        <v>1</v>
      </c>
      <c r="B53" s="56" t="s">
        <v>127</v>
      </c>
      <c r="C53" s="57">
        <v>599949712</v>
      </c>
      <c r="D53" s="57">
        <v>280622212</v>
      </c>
      <c r="E53" s="57">
        <v>158110000</v>
      </c>
      <c r="F53" s="58">
        <v>161217500</v>
      </c>
    </row>
    <row r="54" spans="1:6">
      <c r="A54" s="50"/>
      <c r="B54" s="51"/>
      <c r="C54" s="52"/>
      <c r="D54" s="53"/>
      <c r="E54" s="53"/>
      <c r="F54" s="54"/>
    </row>
    <row r="55" spans="1:6">
      <c r="A55" s="55" t="s">
        <v>128</v>
      </c>
      <c r="B55" s="56" t="s">
        <v>129</v>
      </c>
      <c r="C55" s="57">
        <v>865000</v>
      </c>
      <c r="D55" s="57">
        <v>850000</v>
      </c>
      <c r="E55" s="57">
        <v>0</v>
      </c>
      <c r="F55" s="58">
        <v>15000</v>
      </c>
    </row>
    <row r="56" spans="1:6" hidden="1">
      <c r="A56" s="62" t="s">
        <v>130</v>
      </c>
      <c r="B56" s="63" t="s">
        <v>131</v>
      </c>
      <c r="C56" s="61">
        <v>0</v>
      </c>
      <c r="D56" s="53">
        <v>0</v>
      </c>
      <c r="E56" s="53">
        <v>0</v>
      </c>
      <c r="F56" s="54">
        <v>0</v>
      </c>
    </row>
    <row r="57" spans="1:6" ht="25.5" hidden="1">
      <c r="A57" s="50" t="s">
        <v>132</v>
      </c>
      <c r="B57" s="51" t="s">
        <v>133</v>
      </c>
      <c r="C57" s="61">
        <v>0</v>
      </c>
      <c r="D57" s="53">
        <v>0</v>
      </c>
      <c r="E57" s="53">
        <v>0</v>
      </c>
      <c r="F57" s="54">
        <v>0</v>
      </c>
    </row>
    <row r="58" spans="1:6" hidden="1">
      <c r="A58" s="62" t="s">
        <v>134</v>
      </c>
      <c r="B58" s="63" t="s">
        <v>135</v>
      </c>
      <c r="C58" s="61">
        <v>0</v>
      </c>
      <c r="D58" s="53">
        <v>0</v>
      </c>
      <c r="E58" s="53">
        <v>0</v>
      </c>
      <c r="F58" s="54">
        <v>0</v>
      </c>
    </row>
    <row r="59" spans="1:6" ht="25.5" hidden="1">
      <c r="A59" s="62" t="s">
        <v>136</v>
      </c>
      <c r="B59" s="63" t="s">
        <v>137</v>
      </c>
      <c r="C59" s="61">
        <v>0</v>
      </c>
      <c r="D59" s="53">
        <v>0</v>
      </c>
      <c r="E59" s="53">
        <v>0</v>
      </c>
      <c r="F59" s="54">
        <v>0</v>
      </c>
    </row>
    <row r="60" spans="1:6">
      <c r="A60" s="50" t="s">
        <v>138</v>
      </c>
      <c r="B60" s="51" t="s">
        <v>139</v>
      </c>
      <c r="C60" s="61">
        <v>865000</v>
      </c>
      <c r="D60" s="53">
        <v>850000</v>
      </c>
      <c r="E60" s="53">
        <v>0</v>
      </c>
      <c r="F60" s="54">
        <v>15000</v>
      </c>
    </row>
    <row r="61" spans="1:6">
      <c r="A61" s="50"/>
      <c r="B61" s="51"/>
      <c r="C61" s="52"/>
      <c r="D61" s="53"/>
      <c r="E61" s="53"/>
      <c r="F61" s="54"/>
    </row>
    <row r="62" spans="1:6">
      <c r="A62" s="55" t="s">
        <v>140</v>
      </c>
      <c r="B62" s="56" t="s">
        <v>141</v>
      </c>
      <c r="C62" s="57">
        <v>97200000</v>
      </c>
      <c r="D62" s="57">
        <v>49275000</v>
      </c>
      <c r="E62" s="57">
        <v>27400000</v>
      </c>
      <c r="F62" s="58">
        <v>20525000</v>
      </c>
    </row>
    <row r="63" spans="1:6">
      <c r="A63" s="50" t="s">
        <v>142</v>
      </c>
      <c r="B63" s="51" t="s">
        <v>143</v>
      </c>
      <c r="C63" s="61">
        <v>17400000</v>
      </c>
      <c r="D63" s="53">
        <v>6090000</v>
      </c>
      <c r="E63" s="53">
        <v>6960000</v>
      </c>
      <c r="F63" s="54">
        <v>4350000</v>
      </c>
    </row>
    <row r="64" spans="1:6">
      <c r="A64" s="50" t="s">
        <v>144</v>
      </c>
      <c r="B64" s="51" t="s">
        <v>145</v>
      </c>
      <c r="C64" s="61">
        <v>51100000</v>
      </c>
      <c r="D64" s="53">
        <v>17885000</v>
      </c>
      <c r="E64" s="53">
        <v>20440000</v>
      </c>
      <c r="F64" s="54">
        <v>12775000</v>
      </c>
    </row>
    <row r="65" spans="1:6">
      <c r="A65" s="50" t="s">
        <v>146</v>
      </c>
      <c r="B65" s="51" t="s">
        <v>147</v>
      </c>
      <c r="C65" s="61">
        <v>2000000</v>
      </c>
      <c r="D65" s="53">
        <v>1500000</v>
      </c>
      <c r="E65" s="53">
        <v>0</v>
      </c>
      <c r="F65" s="54">
        <v>500000</v>
      </c>
    </row>
    <row r="66" spans="1:6">
      <c r="A66" s="50" t="s">
        <v>148</v>
      </c>
      <c r="B66" s="51" t="s">
        <v>149</v>
      </c>
      <c r="C66" s="61">
        <v>24000000</v>
      </c>
      <c r="D66" s="53">
        <v>22300000</v>
      </c>
      <c r="E66" s="53">
        <v>0</v>
      </c>
      <c r="F66" s="54">
        <v>1700000</v>
      </c>
    </row>
    <row r="67" spans="1:6">
      <c r="A67" s="50" t="s">
        <v>150</v>
      </c>
      <c r="B67" s="51" t="s">
        <v>151</v>
      </c>
      <c r="C67" s="61">
        <v>2700000</v>
      </c>
      <c r="D67" s="53">
        <v>1500000</v>
      </c>
      <c r="E67" s="53">
        <v>0</v>
      </c>
      <c r="F67" s="54">
        <v>1200000</v>
      </c>
    </row>
    <row r="68" spans="1:6">
      <c r="A68" s="50"/>
      <c r="B68" s="51"/>
      <c r="C68" s="52"/>
      <c r="D68" s="53"/>
      <c r="E68" s="53"/>
      <c r="F68" s="54"/>
    </row>
    <row r="69" spans="1:6" ht="25.5">
      <c r="A69" s="55" t="s">
        <v>152</v>
      </c>
      <c r="B69" s="56" t="s">
        <v>153</v>
      </c>
      <c r="C69" s="57">
        <v>147397212</v>
      </c>
      <c r="D69" s="57">
        <v>131807212</v>
      </c>
      <c r="E69" s="57">
        <v>2470000</v>
      </c>
      <c r="F69" s="58">
        <v>13120000</v>
      </c>
    </row>
    <row r="70" spans="1:6">
      <c r="A70" s="50" t="s">
        <v>154</v>
      </c>
      <c r="B70" s="51" t="s">
        <v>155</v>
      </c>
      <c r="C70" s="61">
        <v>4020000</v>
      </c>
      <c r="D70" s="53">
        <v>2000000</v>
      </c>
      <c r="E70" s="53">
        <v>1700000</v>
      </c>
      <c r="F70" s="54">
        <v>320000</v>
      </c>
    </row>
    <row r="71" spans="1:6">
      <c r="A71" s="50" t="s">
        <v>156</v>
      </c>
      <c r="B71" s="51" t="s">
        <v>157</v>
      </c>
      <c r="C71" s="61">
        <v>3850000</v>
      </c>
      <c r="D71" s="53">
        <v>2530000</v>
      </c>
      <c r="E71" s="53">
        <v>770000</v>
      </c>
      <c r="F71" s="54">
        <v>550000</v>
      </c>
    </row>
    <row r="72" spans="1:6">
      <c r="A72" s="50" t="s">
        <v>158</v>
      </c>
      <c r="B72" s="51" t="s">
        <v>159</v>
      </c>
      <c r="C72" s="61">
        <v>7150000</v>
      </c>
      <c r="D72" s="53">
        <v>6900000</v>
      </c>
      <c r="E72" s="53">
        <v>0</v>
      </c>
      <c r="F72" s="54">
        <v>250000</v>
      </c>
    </row>
    <row r="73" spans="1:6" hidden="1">
      <c r="A73" s="62" t="s">
        <v>160</v>
      </c>
      <c r="B73" s="63" t="s">
        <v>161</v>
      </c>
      <c r="C73" s="61">
        <v>0</v>
      </c>
      <c r="D73" s="53">
        <v>0</v>
      </c>
      <c r="E73" s="53">
        <v>0</v>
      </c>
      <c r="F73" s="54">
        <v>0</v>
      </c>
    </row>
    <row r="74" spans="1:6">
      <c r="A74" s="50" t="s">
        <v>162</v>
      </c>
      <c r="B74" s="51" t="s">
        <v>163</v>
      </c>
      <c r="C74" s="61">
        <v>165000</v>
      </c>
      <c r="D74" s="53">
        <v>165000</v>
      </c>
      <c r="E74" s="53">
        <v>0</v>
      </c>
      <c r="F74" s="54">
        <v>0</v>
      </c>
    </row>
    <row r="75" spans="1:6" ht="25.5">
      <c r="A75" s="62" t="s">
        <v>164</v>
      </c>
      <c r="B75" s="63" t="s">
        <v>165</v>
      </c>
      <c r="C75" s="61">
        <v>12000000</v>
      </c>
      <c r="D75" s="53">
        <v>0</v>
      </c>
      <c r="E75" s="53">
        <v>0</v>
      </c>
      <c r="F75" s="54">
        <v>12000000</v>
      </c>
    </row>
    <row r="76" spans="1:6" ht="25.5">
      <c r="A76" s="62" t="s">
        <v>166</v>
      </c>
      <c r="B76" s="63" t="s">
        <v>167</v>
      </c>
      <c r="C76" s="61">
        <v>120212212</v>
      </c>
      <c r="D76" s="53">
        <v>120212212</v>
      </c>
      <c r="E76" s="53">
        <v>0</v>
      </c>
      <c r="F76" s="54">
        <v>0</v>
      </c>
    </row>
    <row r="77" spans="1:6">
      <c r="A77" s="50"/>
      <c r="B77" s="51"/>
      <c r="C77" s="52"/>
      <c r="D77" s="53"/>
      <c r="E77" s="53"/>
      <c r="F77" s="54"/>
    </row>
    <row r="78" spans="1:6">
      <c r="A78" s="55" t="s">
        <v>168</v>
      </c>
      <c r="B78" s="56" t="s">
        <v>169</v>
      </c>
      <c r="C78" s="57">
        <v>203050000</v>
      </c>
      <c r="D78" s="57">
        <v>74800000</v>
      </c>
      <c r="E78" s="57">
        <v>78800000</v>
      </c>
      <c r="F78" s="58">
        <v>49450000</v>
      </c>
    </row>
    <row r="79" spans="1:6" hidden="1">
      <c r="A79" s="62" t="s">
        <v>170</v>
      </c>
      <c r="B79" s="63" t="s">
        <v>171</v>
      </c>
      <c r="C79" s="61">
        <v>0</v>
      </c>
      <c r="D79" s="53">
        <v>0</v>
      </c>
      <c r="E79" s="53">
        <v>0</v>
      </c>
      <c r="F79" s="54">
        <v>0</v>
      </c>
    </row>
    <row r="80" spans="1:6">
      <c r="A80" s="50" t="s">
        <v>172</v>
      </c>
      <c r="B80" s="51" t="s">
        <v>173</v>
      </c>
      <c r="C80" s="61">
        <v>2000000</v>
      </c>
      <c r="D80" s="53">
        <v>0</v>
      </c>
      <c r="E80" s="53">
        <v>0</v>
      </c>
      <c r="F80" s="54">
        <v>2000000</v>
      </c>
    </row>
    <row r="81" spans="1:6" hidden="1">
      <c r="A81" s="50" t="s">
        <v>174</v>
      </c>
      <c r="B81" s="51" t="s">
        <v>175</v>
      </c>
      <c r="C81" s="61">
        <v>0</v>
      </c>
      <c r="D81" s="53">
        <v>0</v>
      </c>
      <c r="E81" s="53">
        <v>0</v>
      </c>
      <c r="F81" s="54">
        <v>0</v>
      </c>
    </row>
    <row r="82" spans="1:6" ht="25.5">
      <c r="A82" s="62" t="s">
        <v>176</v>
      </c>
      <c r="B82" s="63" t="s">
        <v>177</v>
      </c>
      <c r="C82" s="61">
        <v>3300000</v>
      </c>
      <c r="D82" s="53">
        <v>3300000</v>
      </c>
      <c r="E82" s="53">
        <v>0</v>
      </c>
      <c r="F82" s="54">
        <v>0</v>
      </c>
    </row>
    <row r="83" spans="1:6" ht="25.5">
      <c r="A83" s="50" t="s">
        <v>178</v>
      </c>
      <c r="B83" s="51" t="s">
        <v>179</v>
      </c>
      <c r="C83" s="61">
        <v>7000000</v>
      </c>
      <c r="D83" s="53">
        <v>2000000</v>
      </c>
      <c r="E83" s="53">
        <v>5000000</v>
      </c>
      <c r="F83" s="54">
        <v>0</v>
      </c>
    </row>
    <row r="84" spans="1:6">
      <c r="A84" s="50" t="s">
        <v>180</v>
      </c>
      <c r="B84" s="51" t="s">
        <v>181</v>
      </c>
      <c r="C84" s="61">
        <v>172000000</v>
      </c>
      <c r="D84" s="53">
        <v>60199999.999999993</v>
      </c>
      <c r="E84" s="53">
        <v>68800000</v>
      </c>
      <c r="F84" s="54">
        <v>43000000</v>
      </c>
    </row>
    <row r="85" spans="1:6">
      <c r="A85" s="50" t="s">
        <v>182</v>
      </c>
      <c r="B85" s="51" t="s">
        <v>183</v>
      </c>
      <c r="C85" s="61">
        <v>18750000</v>
      </c>
      <c r="D85" s="53">
        <v>9300000</v>
      </c>
      <c r="E85" s="53">
        <v>5000000</v>
      </c>
      <c r="F85" s="54">
        <v>4450000</v>
      </c>
    </row>
    <row r="86" spans="1:6">
      <c r="A86" s="50"/>
      <c r="B86" s="51"/>
      <c r="C86" s="52"/>
      <c r="D86" s="53"/>
      <c r="E86" s="53"/>
      <c r="F86" s="54"/>
    </row>
    <row r="87" spans="1:6" ht="25.5">
      <c r="A87" s="55" t="s">
        <v>184</v>
      </c>
      <c r="B87" s="56" t="s">
        <v>185</v>
      </c>
      <c r="C87" s="57">
        <v>4795000</v>
      </c>
      <c r="D87" s="57">
        <v>0</v>
      </c>
      <c r="E87" s="57">
        <v>4700000</v>
      </c>
      <c r="F87" s="58">
        <v>95000</v>
      </c>
    </row>
    <row r="88" spans="1:6">
      <c r="A88" s="50" t="s">
        <v>186</v>
      </c>
      <c r="B88" s="51" t="s">
        <v>187</v>
      </c>
      <c r="C88" s="61">
        <v>295000</v>
      </c>
      <c r="D88" s="53">
        <v>0</v>
      </c>
      <c r="E88" s="53">
        <v>200000</v>
      </c>
      <c r="F88" s="54">
        <v>95000</v>
      </c>
    </row>
    <row r="89" spans="1:6">
      <c r="A89" s="50" t="s">
        <v>188</v>
      </c>
      <c r="B89" s="51" t="s">
        <v>189</v>
      </c>
      <c r="C89" s="61">
        <v>700000</v>
      </c>
      <c r="D89" s="53">
        <v>0</v>
      </c>
      <c r="E89" s="53">
        <v>700000</v>
      </c>
      <c r="F89" s="54">
        <v>0</v>
      </c>
    </row>
    <row r="90" spans="1:6">
      <c r="A90" s="50" t="s">
        <v>190</v>
      </c>
      <c r="B90" s="51" t="s">
        <v>191</v>
      </c>
      <c r="C90" s="61">
        <v>2000000</v>
      </c>
      <c r="D90" s="53">
        <v>0</v>
      </c>
      <c r="E90" s="53">
        <v>2000000</v>
      </c>
      <c r="F90" s="54">
        <v>0</v>
      </c>
    </row>
    <row r="91" spans="1:6">
      <c r="A91" s="50" t="s">
        <v>192</v>
      </c>
      <c r="B91" s="51" t="s">
        <v>193</v>
      </c>
      <c r="C91" s="61">
        <v>1800000</v>
      </c>
      <c r="D91" s="53">
        <v>0</v>
      </c>
      <c r="E91" s="53">
        <v>1800000</v>
      </c>
      <c r="F91" s="54">
        <v>0</v>
      </c>
    </row>
    <row r="92" spans="1:6">
      <c r="A92" s="50"/>
      <c r="B92" s="51"/>
      <c r="C92" s="52"/>
      <c r="D92" s="53"/>
      <c r="E92" s="53"/>
      <c r="F92" s="54"/>
    </row>
    <row r="93" spans="1:6" ht="25.5">
      <c r="A93" s="55" t="s">
        <v>194</v>
      </c>
      <c r="B93" s="56" t="s">
        <v>195</v>
      </c>
      <c r="C93" s="57">
        <v>51000000</v>
      </c>
      <c r="D93" s="57">
        <v>16099999.999999998</v>
      </c>
      <c r="E93" s="57">
        <v>18400000</v>
      </c>
      <c r="F93" s="58">
        <v>16500000</v>
      </c>
    </row>
    <row r="94" spans="1:6">
      <c r="A94" s="50" t="s">
        <v>196</v>
      </c>
      <c r="B94" s="51" t="s">
        <v>197</v>
      </c>
      <c r="C94" s="61">
        <v>51000000</v>
      </c>
      <c r="D94" s="53">
        <v>16099999.999999998</v>
      </c>
      <c r="E94" s="53">
        <v>18400000</v>
      </c>
      <c r="F94" s="54">
        <v>16500000</v>
      </c>
    </row>
    <row r="95" spans="1:6" hidden="1">
      <c r="A95" s="62" t="s">
        <v>198</v>
      </c>
      <c r="B95" s="63" t="s">
        <v>199</v>
      </c>
      <c r="C95" s="61">
        <v>0</v>
      </c>
      <c r="D95" s="53">
        <v>0</v>
      </c>
      <c r="E95" s="53">
        <v>0</v>
      </c>
      <c r="F95" s="54">
        <v>0</v>
      </c>
    </row>
    <row r="96" spans="1:6" hidden="1">
      <c r="A96" s="62" t="s">
        <v>200</v>
      </c>
      <c r="B96" s="63" t="s">
        <v>201</v>
      </c>
      <c r="C96" s="61">
        <v>0</v>
      </c>
      <c r="D96" s="53">
        <v>0</v>
      </c>
      <c r="E96" s="53">
        <v>0</v>
      </c>
      <c r="F96" s="54">
        <v>0</v>
      </c>
    </row>
    <row r="97" spans="1:6">
      <c r="A97" s="50"/>
      <c r="B97" s="51"/>
      <c r="C97" s="52"/>
      <c r="D97" s="53"/>
      <c r="E97" s="53"/>
      <c r="F97" s="54"/>
    </row>
    <row r="98" spans="1:6">
      <c r="A98" s="55" t="s">
        <v>202</v>
      </c>
      <c r="B98" s="56" t="s">
        <v>203</v>
      </c>
      <c r="C98" s="57">
        <v>30620000</v>
      </c>
      <c r="D98" s="57">
        <v>3650000</v>
      </c>
      <c r="E98" s="57">
        <v>24870000</v>
      </c>
      <c r="F98" s="58">
        <v>2100000</v>
      </c>
    </row>
    <row r="99" spans="1:6">
      <c r="A99" s="50" t="s">
        <v>204</v>
      </c>
      <c r="B99" s="51" t="s">
        <v>205</v>
      </c>
      <c r="C99" s="61">
        <v>24870000</v>
      </c>
      <c r="D99" s="53">
        <v>1820000</v>
      </c>
      <c r="E99" s="53">
        <v>21750000</v>
      </c>
      <c r="F99" s="54">
        <v>1300000</v>
      </c>
    </row>
    <row r="100" spans="1:6">
      <c r="A100" s="50" t="s">
        <v>206</v>
      </c>
      <c r="B100" s="51" t="s">
        <v>207</v>
      </c>
      <c r="C100" s="61">
        <v>5750000</v>
      </c>
      <c r="D100" s="53">
        <v>1830000</v>
      </c>
      <c r="E100" s="53">
        <v>3120000</v>
      </c>
      <c r="F100" s="54">
        <v>800000</v>
      </c>
    </row>
    <row r="101" spans="1:6" hidden="1">
      <c r="A101" s="62" t="s">
        <v>208</v>
      </c>
      <c r="B101" s="63" t="s">
        <v>209</v>
      </c>
      <c r="C101" s="61">
        <v>0</v>
      </c>
      <c r="D101" s="53">
        <v>0</v>
      </c>
      <c r="E101" s="53">
        <v>0</v>
      </c>
      <c r="F101" s="54">
        <v>0</v>
      </c>
    </row>
    <row r="102" spans="1:6">
      <c r="A102" s="50"/>
      <c r="B102" s="51"/>
      <c r="C102" s="52"/>
      <c r="D102" s="53"/>
      <c r="E102" s="53"/>
      <c r="F102" s="54"/>
    </row>
    <row r="103" spans="1:6">
      <c r="A103" s="55" t="s">
        <v>210</v>
      </c>
      <c r="B103" s="56" t="s">
        <v>211</v>
      </c>
      <c r="C103" s="57">
        <v>64822500</v>
      </c>
      <c r="D103" s="57">
        <v>4140000</v>
      </c>
      <c r="E103" s="57">
        <v>1470000</v>
      </c>
      <c r="F103" s="58">
        <v>59212500</v>
      </c>
    </row>
    <row r="104" spans="1:6">
      <c r="A104" s="50" t="s">
        <v>212</v>
      </c>
      <c r="B104" s="51" t="s">
        <v>213</v>
      </c>
      <c r="C104" s="61">
        <v>7200000</v>
      </c>
      <c r="D104" s="53">
        <v>2000000</v>
      </c>
      <c r="E104" s="53">
        <v>0</v>
      </c>
      <c r="F104" s="54">
        <v>5200000</v>
      </c>
    </row>
    <row r="105" spans="1:6" ht="25.5" hidden="1">
      <c r="A105" s="62" t="s">
        <v>214</v>
      </c>
      <c r="B105" s="63" t="s">
        <v>215</v>
      </c>
      <c r="C105" s="61">
        <v>0</v>
      </c>
      <c r="D105" s="53">
        <v>0</v>
      </c>
      <c r="E105" s="53">
        <v>0</v>
      </c>
      <c r="F105" s="54">
        <v>0</v>
      </c>
    </row>
    <row r="106" spans="1:6" ht="25.5" hidden="1">
      <c r="A106" s="50" t="s">
        <v>216</v>
      </c>
      <c r="B106" s="51" t="s">
        <v>217</v>
      </c>
      <c r="C106" s="61">
        <v>0</v>
      </c>
      <c r="D106" s="53">
        <v>0</v>
      </c>
      <c r="E106" s="53">
        <v>0</v>
      </c>
      <c r="F106" s="54">
        <v>0</v>
      </c>
    </row>
    <row r="107" spans="1:6" ht="25.5">
      <c r="A107" s="50" t="s">
        <v>218</v>
      </c>
      <c r="B107" s="51" t="s">
        <v>219</v>
      </c>
      <c r="C107" s="61">
        <v>10912500</v>
      </c>
      <c r="D107" s="53">
        <v>0</v>
      </c>
      <c r="E107" s="53">
        <v>0</v>
      </c>
      <c r="F107" s="54">
        <v>10912500</v>
      </c>
    </row>
    <row r="108" spans="1:6" ht="25.5">
      <c r="A108" s="50" t="s">
        <v>220</v>
      </c>
      <c r="B108" s="51" t="s">
        <v>221</v>
      </c>
      <c r="C108" s="61">
        <v>500000</v>
      </c>
      <c r="D108" s="53">
        <v>0</v>
      </c>
      <c r="E108" s="53">
        <v>0</v>
      </c>
      <c r="F108" s="54">
        <v>500000</v>
      </c>
    </row>
    <row r="109" spans="1:6" ht="25.5">
      <c r="A109" s="50" t="s">
        <v>222</v>
      </c>
      <c r="B109" s="51" t="s">
        <v>223</v>
      </c>
      <c r="C109" s="61">
        <v>8500000</v>
      </c>
      <c r="D109" s="53">
        <v>0</v>
      </c>
      <c r="E109" s="53">
        <v>0</v>
      </c>
      <c r="F109" s="54">
        <v>8500000</v>
      </c>
    </row>
    <row r="110" spans="1:6" ht="25.5">
      <c r="A110" s="50" t="s">
        <v>224</v>
      </c>
      <c r="B110" s="51" t="s">
        <v>225</v>
      </c>
      <c r="C110" s="61">
        <v>14390000</v>
      </c>
      <c r="D110" s="53">
        <v>640000</v>
      </c>
      <c r="E110" s="53">
        <v>550000</v>
      </c>
      <c r="F110" s="54">
        <v>13200000</v>
      </c>
    </row>
    <row r="111" spans="1:6" ht="25.5">
      <c r="A111" s="50" t="s">
        <v>226</v>
      </c>
      <c r="B111" s="51" t="s">
        <v>227</v>
      </c>
      <c r="C111" s="61">
        <v>22650000</v>
      </c>
      <c r="D111" s="53">
        <v>1000000</v>
      </c>
      <c r="E111" s="53">
        <v>750000</v>
      </c>
      <c r="F111" s="54">
        <v>20900000</v>
      </c>
    </row>
    <row r="112" spans="1:6" ht="25.5">
      <c r="A112" s="50" t="s">
        <v>228</v>
      </c>
      <c r="B112" s="51" t="s">
        <v>229</v>
      </c>
      <c r="C112" s="61">
        <v>670000</v>
      </c>
      <c r="D112" s="53">
        <v>500000</v>
      </c>
      <c r="E112" s="53">
        <v>170000</v>
      </c>
      <c r="F112" s="54">
        <v>0</v>
      </c>
    </row>
    <row r="113" spans="1:6">
      <c r="A113" s="50"/>
      <c r="B113" s="51"/>
      <c r="C113" s="52"/>
      <c r="D113" s="53"/>
      <c r="E113" s="53"/>
      <c r="F113" s="54"/>
    </row>
    <row r="114" spans="1:6">
      <c r="A114" s="55" t="s">
        <v>230</v>
      </c>
      <c r="B114" s="56" t="s">
        <v>231</v>
      </c>
      <c r="C114" s="57">
        <v>200000</v>
      </c>
      <c r="D114" s="57">
        <v>0</v>
      </c>
      <c r="E114" s="57">
        <v>0</v>
      </c>
      <c r="F114" s="58">
        <v>200000</v>
      </c>
    </row>
    <row r="115" spans="1:6" hidden="1">
      <c r="A115" s="62" t="s">
        <v>232</v>
      </c>
      <c r="B115" s="63" t="s">
        <v>233</v>
      </c>
      <c r="C115" s="61">
        <v>0</v>
      </c>
      <c r="D115" s="53">
        <v>0</v>
      </c>
      <c r="E115" s="53">
        <v>0</v>
      </c>
      <c r="F115" s="54">
        <v>0</v>
      </c>
    </row>
    <row r="116" spans="1:6" hidden="1">
      <c r="A116" s="62" t="s">
        <v>234</v>
      </c>
      <c r="B116" s="63" t="s">
        <v>235</v>
      </c>
      <c r="C116" s="61">
        <v>0</v>
      </c>
      <c r="D116" s="53">
        <v>0</v>
      </c>
      <c r="E116" s="53">
        <v>0</v>
      </c>
      <c r="F116" s="54">
        <v>0</v>
      </c>
    </row>
    <row r="117" spans="1:6" hidden="1">
      <c r="A117" s="62" t="s">
        <v>236</v>
      </c>
      <c r="B117" s="63" t="s">
        <v>237</v>
      </c>
      <c r="C117" s="61">
        <v>0</v>
      </c>
      <c r="D117" s="53">
        <v>0</v>
      </c>
      <c r="E117" s="53">
        <v>0</v>
      </c>
      <c r="F117" s="54">
        <v>0</v>
      </c>
    </row>
    <row r="118" spans="1:6">
      <c r="A118" s="50" t="s">
        <v>238</v>
      </c>
      <c r="B118" s="51" t="s">
        <v>239</v>
      </c>
      <c r="C118" s="61">
        <v>200000</v>
      </c>
      <c r="D118" s="53">
        <v>0</v>
      </c>
      <c r="E118" s="53">
        <v>0</v>
      </c>
      <c r="F118" s="54">
        <v>200000</v>
      </c>
    </row>
    <row r="119" spans="1:6">
      <c r="A119" s="50"/>
      <c r="B119" s="51"/>
      <c r="C119" s="52"/>
      <c r="D119" s="53"/>
      <c r="E119" s="53"/>
      <c r="F119" s="54"/>
    </row>
    <row r="120" spans="1:6" hidden="1">
      <c r="A120" s="55" t="s">
        <v>240</v>
      </c>
      <c r="B120" s="56" t="s">
        <v>241</v>
      </c>
      <c r="C120" s="61">
        <v>0</v>
      </c>
      <c r="D120" s="61">
        <v>0</v>
      </c>
      <c r="E120" s="61">
        <v>0</v>
      </c>
      <c r="F120" s="65">
        <v>0</v>
      </c>
    </row>
    <row r="121" spans="1:6" hidden="1">
      <c r="A121" s="62" t="s">
        <v>242</v>
      </c>
      <c r="B121" s="63" t="s">
        <v>243</v>
      </c>
      <c r="C121" s="61">
        <v>0</v>
      </c>
      <c r="D121" s="53">
        <v>0</v>
      </c>
      <c r="E121" s="53">
        <v>0</v>
      </c>
      <c r="F121" s="54">
        <v>0</v>
      </c>
    </row>
    <row r="122" spans="1:6" hidden="1">
      <c r="A122" s="62" t="s">
        <v>244</v>
      </c>
      <c r="B122" s="63" t="s">
        <v>245</v>
      </c>
      <c r="C122" s="61">
        <v>0</v>
      </c>
      <c r="D122" s="53">
        <v>0</v>
      </c>
      <c r="E122" s="53">
        <v>0</v>
      </c>
      <c r="F122" s="54">
        <v>0</v>
      </c>
    </row>
    <row r="123" spans="1:6" hidden="1">
      <c r="A123" s="62" t="s">
        <v>246</v>
      </c>
      <c r="B123" s="63" t="s">
        <v>247</v>
      </c>
      <c r="C123" s="61">
        <v>0</v>
      </c>
      <c r="D123" s="53">
        <v>0</v>
      </c>
      <c r="E123" s="53">
        <v>0</v>
      </c>
      <c r="F123" s="54">
        <v>0</v>
      </c>
    </row>
    <row r="124" spans="1:6" ht="25.5" hidden="1">
      <c r="A124" s="62" t="s">
        <v>248</v>
      </c>
      <c r="B124" s="63" t="s">
        <v>249</v>
      </c>
      <c r="C124" s="61">
        <v>0</v>
      </c>
      <c r="D124" s="53">
        <v>0</v>
      </c>
      <c r="E124" s="53">
        <v>0</v>
      </c>
      <c r="F124" s="54">
        <v>0</v>
      </c>
    </row>
    <row r="125" spans="1:6" hidden="1">
      <c r="A125" s="62" t="s">
        <v>250</v>
      </c>
      <c r="B125" s="63" t="s">
        <v>251</v>
      </c>
      <c r="C125" s="61">
        <v>0</v>
      </c>
      <c r="D125" s="53">
        <v>0</v>
      </c>
      <c r="E125" s="53">
        <v>0</v>
      </c>
      <c r="F125" s="54">
        <v>0</v>
      </c>
    </row>
    <row r="126" spans="1:6" hidden="1">
      <c r="A126" s="50" t="s">
        <v>252</v>
      </c>
      <c r="B126" s="51" t="s">
        <v>253</v>
      </c>
      <c r="C126" s="61">
        <v>0</v>
      </c>
      <c r="D126" s="53">
        <v>0</v>
      </c>
      <c r="E126" s="53">
        <v>0</v>
      </c>
      <c r="F126" s="54">
        <v>0</v>
      </c>
    </row>
    <row r="127" spans="1:6" hidden="1">
      <c r="A127" s="50"/>
      <c r="B127" s="51"/>
      <c r="C127" s="52"/>
      <c r="D127" s="53"/>
      <c r="E127" s="53"/>
      <c r="F127" s="54"/>
    </row>
    <row r="128" spans="1:6">
      <c r="A128" s="55">
        <v>2</v>
      </c>
      <c r="B128" s="56" t="s">
        <v>254</v>
      </c>
      <c r="C128" s="57">
        <v>51580200</v>
      </c>
      <c r="D128" s="57">
        <v>16745500</v>
      </c>
      <c r="E128" s="57">
        <v>12317000</v>
      </c>
      <c r="F128" s="58">
        <v>22517700</v>
      </c>
    </row>
    <row r="129" spans="1:6">
      <c r="A129" s="50"/>
      <c r="B129" s="51"/>
      <c r="C129" s="52"/>
      <c r="D129" s="53"/>
      <c r="E129" s="53"/>
      <c r="F129" s="54"/>
    </row>
    <row r="130" spans="1:6" ht="25.5">
      <c r="A130" s="55" t="s">
        <v>255</v>
      </c>
      <c r="B130" s="56" t="s">
        <v>256</v>
      </c>
      <c r="C130" s="57">
        <v>12980000</v>
      </c>
      <c r="D130" s="57">
        <v>4357500</v>
      </c>
      <c r="E130" s="57">
        <v>3180000</v>
      </c>
      <c r="F130" s="58">
        <v>5442500</v>
      </c>
    </row>
    <row r="131" spans="1:6">
      <c r="A131" s="50" t="s">
        <v>257</v>
      </c>
      <c r="B131" s="51" t="s">
        <v>258</v>
      </c>
      <c r="C131" s="61">
        <v>2625000</v>
      </c>
      <c r="D131" s="53">
        <v>25000</v>
      </c>
      <c r="E131" s="53">
        <v>0</v>
      </c>
      <c r="F131" s="54">
        <v>2600000</v>
      </c>
    </row>
    <row r="132" spans="1:6">
      <c r="A132" s="50" t="s">
        <v>259</v>
      </c>
      <c r="B132" s="51" t="s">
        <v>260</v>
      </c>
      <c r="C132" s="61">
        <v>800000</v>
      </c>
      <c r="D132" s="53">
        <v>100000</v>
      </c>
      <c r="E132" s="53">
        <v>0</v>
      </c>
      <c r="F132" s="54">
        <v>700000</v>
      </c>
    </row>
    <row r="133" spans="1:6" hidden="1">
      <c r="A133" s="62" t="s">
        <v>261</v>
      </c>
      <c r="B133" s="63" t="s">
        <v>262</v>
      </c>
      <c r="C133" s="61">
        <v>0</v>
      </c>
      <c r="D133" s="53">
        <v>0</v>
      </c>
      <c r="E133" s="53">
        <v>0</v>
      </c>
      <c r="F133" s="54">
        <v>0</v>
      </c>
    </row>
    <row r="134" spans="1:6">
      <c r="A134" s="50" t="s">
        <v>263</v>
      </c>
      <c r="B134" s="51" t="s">
        <v>264</v>
      </c>
      <c r="C134" s="61">
        <v>8400000</v>
      </c>
      <c r="D134" s="53">
        <v>3232500</v>
      </c>
      <c r="E134" s="53">
        <v>3180000</v>
      </c>
      <c r="F134" s="54">
        <v>1987500</v>
      </c>
    </row>
    <row r="135" spans="1:6">
      <c r="A135" s="50" t="s">
        <v>265</v>
      </c>
      <c r="B135" s="51" t="s">
        <v>266</v>
      </c>
      <c r="C135" s="61">
        <v>1155000</v>
      </c>
      <c r="D135" s="53">
        <v>1000000</v>
      </c>
      <c r="E135" s="53">
        <v>0</v>
      </c>
      <c r="F135" s="54">
        <v>155000</v>
      </c>
    </row>
    <row r="136" spans="1:6">
      <c r="A136" s="50"/>
      <c r="B136" s="51"/>
      <c r="C136" s="52"/>
      <c r="D136" s="53"/>
      <c r="E136" s="53"/>
      <c r="F136" s="54"/>
    </row>
    <row r="137" spans="1:6" ht="25.5">
      <c r="A137" s="55" t="s">
        <v>267</v>
      </c>
      <c r="B137" s="56" t="s">
        <v>268</v>
      </c>
      <c r="C137" s="57">
        <v>630000</v>
      </c>
      <c r="D137" s="57">
        <v>0</v>
      </c>
      <c r="E137" s="57">
        <v>180000</v>
      </c>
      <c r="F137" s="58">
        <v>450000</v>
      </c>
    </row>
    <row r="138" spans="1:6" hidden="1">
      <c r="A138" s="62" t="s">
        <v>269</v>
      </c>
      <c r="B138" s="63" t="s">
        <v>270</v>
      </c>
      <c r="C138" s="61">
        <v>0</v>
      </c>
      <c r="D138" s="53">
        <v>0</v>
      </c>
      <c r="E138" s="53">
        <v>0</v>
      </c>
      <c r="F138" s="54">
        <v>0</v>
      </c>
    </row>
    <row r="139" spans="1:6">
      <c r="A139" s="50" t="s">
        <v>271</v>
      </c>
      <c r="B139" s="51" t="s">
        <v>272</v>
      </c>
      <c r="C139" s="61">
        <v>100000</v>
      </c>
      <c r="D139" s="53">
        <v>0</v>
      </c>
      <c r="E139" s="53">
        <v>0</v>
      </c>
      <c r="F139" s="54">
        <v>100000</v>
      </c>
    </row>
    <row r="140" spans="1:6">
      <c r="A140" s="50" t="s">
        <v>273</v>
      </c>
      <c r="B140" s="51" t="s">
        <v>274</v>
      </c>
      <c r="C140" s="61">
        <v>530000</v>
      </c>
      <c r="D140" s="53">
        <v>0</v>
      </c>
      <c r="E140" s="53">
        <v>180000</v>
      </c>
      <c r="F140" s="54">
        <v>350000</v>
      </c>
    </row>
    <row r="141" spans="1:6" hidden="1">
      <c r="A141" s="62" t="s">
        <v>275</v>
      </c>
      <c r="B141" s="63" t="s">
        <v>276</v>
      </c>
      <c r="C141" s="61">
        <v>0</v>
      </c>
      <c r="D141" s="53">
        <v>0</v>
      </c>
      <c r="E141" s="53">
        <v>0</v>
      </c>
      <c r="F141" s="54">
        <v>0</v>
      </c>
    </row>
    <row r="142" spans="1:6">
      <c r="A142" s="50"/>
      <c r="B142" s="66"/>
      <c r="C142" s="52"/>
      <c r="D142" s="53"/>
      <c r="E142" s="53"/>
      <c r="F142" s="54"/>
    </row>
    <row r="143" spans="1:6" ht="38.25">
      <c r="A143" s="55" t="s">
        <v>277</v>
      </c>
      <c r="B143" s="56" t="s">
        <v>278</v>
      </c>
      <c r="C143" s="57">
        <v>7970200</v>
      </c>
      <c r="D143" s="57">
        <v>150000</v>
      </c>
      <c r="E143" s="57">
        <v>0</v>
      </c>
      <c r="F143" s="58">
        <v>7820200</v>
      </c>
    </row>
    <row r="144" spans="1:6">
      <c r="A144" s="50" t="s">
        <v>279</v>
      </c>
      <c r="B144" s="51" t="s">
        <v>280</v>
      </c>
      <c r="C144" s="61">
        <v>375000</v>
      </c>
      <c r="D144" s="53">
        <v>0</v>
      </c>
      <c r="E144" s="53">
        <v>0</v>
      </c>
      <c r="F144" s="54">
        <v>375000</v>
      </c>
    </row>
    <row r="145" spans="1:6" ht="25.5">
      <c r="A145" s="50" t="s">
        <v>281</v>
      </c>
      <c r="B145" s="51" t="s">
        <v>282</v>
      </c>
      <c r="C145" s="61">
        <v>145200</v>
      </c>
      <c r="D145" s="53">
        <v>0</v>
      </c>
      <c r="E145" s="53">
        <v>0</v>
      </c>
      <c r="F145" s="54">
        <v>145200</v>
      </c>
    </row>
    <row r="146" spans="1:6" hidden="1">
      <c r="A146" s="50" t="s">
        <v>283</v>
      </c>
      <c r="B146" s="51" t="s">
        <v>284</v>
      </c>
      <c r="C146" s="61">
        <v>0</v>
      </c>
      <c r="D146" s="53">
        <v>0</v>
      </c>
      <c r="E146" s="53">
        <v>0</v>
      </c>
      <c r="F146" s="54">
        <v>0</v>
      </c>
    </row>
    <row r="147" spans="1:6" ht="25.5">
      <c r="A147" s="50" t="s">
        <v>285</v>
      </c>
      <c r="B147" s="51" t="s">
        <v>286</v>
      </c>
      <c r="C147" s="61">
        <v>5250000</v>
      </c>
      <c r="D147" s="53">
        <v>150000</v>
      </c>
      <c r="E147" s="53">
        <v>0</v>
      </c>
      <c r="F147" s="54">
        <v>5100000</v>
      </c>
    </row>
    <row r="148" spans="1:6">
      <c r="A148" s="50" t="s">
        <v>287</v>
      </c>
      <c r="B148" s="51" t="s">
        <v>288</v>
      </c>
      <c r="C148" s="61">
        <v>1000000</v>
      </c>
      <c r="D148" s="53">
        <v>0</v>
      </c>
      <c r="E148" s="53">
        <v>0</v>
      </c>
      <c r="F148" s="54">
        <v>1000000</v>
      </c>
    </row>
    <row r="149" spans="1:6">
      <c r="A149" s="50" t="s">
        <v>289</v>
      </c>
      <c r="B149" s="51" t="s">
        <v>290</v>
      </c>
      <c r="C149" s="61">
        <v>200000</v>
      </c>
      <c r="D149" s="53">
        <v>0</v>
      </c>
      <c r="E149" s="53">
        <v>0</v>
      </c>
      <c r="F149" s="54">
        <v>200000</v>
      </c>
    </row>
    <row r="150" spans="1:6" ht="25.5">
      <c r="A150" s="50" t="s">
        <v>291</v>
      </c>
      <c r="B150" s="51" t="s">
        <v>292</v>
      </c>
      <c r="C150" s="61">
        <v>1000000</v>
      </c>
      <c r="D150" s="53">
        <v>0</v>
      </c>
      <c r="E150" s="53">
        <v>0</v>
      </c>
      <c r="F150" s="54">
        <v>1000000</v>
      </c>
    </row>
    <row r="151" spans="1:6">
      <c r="A151" s="50"/>
      <c r="B151" s="51"/>
      <c r="C151" s="52"/>
      <c r="D151" s="53"/>
      <c r="E151" s="53"/>
      <c r="F151" s="54"/>
    </row>
    <row r="152" spans="1:6" ht="25.5">
      <c r="A152" s="55" t="s">
        <v>293</v>
      </c>
      <c r="B152" s="56" t="s">
        <v>294</v>
      </c>
      <c r="C152" s="57">
        <v>3000000</v>
      </c>
      <c r="D152" s="57">
        <v>1072500</v>
      </c>
      <c r="E152" s="57">
        <v>940000</v>
      </c>
      <c r="F152" s="58">
        <v>987500</v>
      </c>
    </row>
    <row r="153" spans="1:6">
      <c r="A153" s="50" t="s">
        <v>295</v>
      </c>
      <c r="B153" s="51" t="s">
        <v>296</v>
      </c>
      <c r="C153" s="61">
        <v>650000</v>
      </c>
      <c r="D153" s="53">
        <v>250000</v>
      </c>
      <c r="E153" s="53">
        <v>0</v>
      </c>
      <c r="F153" s="54">
        <v>400000</v>
      </c>
    </row>
    <row r="154" spans="1:6">
      <c r="A154" s="50" t="s">
        <v>297</v>
      </c>
      <c r="B154" s="51" t="s">
        <v>298</v>
      </c>
      <c r="C154" s="61">
        <v>2350000</v>
      </c>
      <c r="D154" s="53">
        <v>822500</v>
      </c>
      <c r="E154" s="53">
        <v>940000</v>
      </c>
      <c r="F154" s="54">
        <v>587500</v>
      </c>
    </row>
    <row r="155" spans="1:6">
      <c r="A155" s="62"/>
      <c r="B155" s="63"/>
      <c r="C155" s="52"/>
      <c r="D155" s="53"/>
      <c r="E155" s="53"/>
      <c r="F155" s="54"/>
    </row>
    <row r="156" spans="1:6" ht="25.5" hidden="1">
      <c r="A156" s="55">
        <v>2.0499999999999998</v>
      </c>
      <c r="B156" s="56" t="s">
        <v>299</v>
      </c>
      <c r="C156" s="61">
        <v>0</v>
      </c>
      <c r="D156" s="61">
        <v>0</v>
      </c>
      <c r="E156" s="61">
        <v>0</v>
      </c>
      <c r="F156" s="65">
        <v>0</v>
      </c>
    </row>
    <row r="157" spans="1:6" hidden="1">
      <c r="A157" s="62" t="s">
        <v>300</v>
      </c>
      <c r="B157" s="63" t="s">
        <v>301</v>
      </c>
      <c r="C157" s="61">
        <v>0</v>
      </c>
      <c r="D157" s="53">
        <v>0</v>
      </c>
      <c r="E157" s="53">
        <v>0</v>
      </c>
      <c r="F157" s="54">
        <v>0</v>
      </c>
    </row>
    <row r="158" spans="1:6" hidden="1">
      <c r="A158" s="62" t="s">
        <v>302</v>
      </c>
      <c r="B158" s="63" t="s">
        <v>303</v>
      </c>
      <c r="C158" s="61">
        <v>0</v>
      </c>
      <c r="D158" s="53">
        <v>0</v>
      </c>
      <c r="E158" s="53">
        <v>0</v>
      </c>
      <c r="F158" s="54">
        <v>0</v>
      </c>
    </row>
    <row r="159" spans="1:6" hidden="1">
      <c r="A159" s="62" t="s">
        <v>304</v>
      </c>
      <c r="B159" s="63" t="s">
        <v>305</v>
      </c>
      <c r="C159" s="61">
        <v>0</v>
      </c>
      <c r="D159" s="53">
        <v>0</v>
      </c>
      <c r="E159" s="53">
        <v>0</v>
      </c>
      <c r="F159" s="54">
        <v>0</v>
      </c>
    </row>
    <row r="160" spans="1:6" ht="25.5" hidden="1">
      <c r="A160" s="62" t="s">
        <v>306</v>
      </c>
      <c r="B160" s="63" t="s">
        <v>307</v>
      </c>
      <c r="C160" s="61">
        <v>0</v>
      </c>
      <c r="D160" s="53">
        <v>0</v>
      </c>
      <c r="E160" s="53">
        <v>0</v>
      </c>
      <c r="F160" s="54">
        <v>0</v>
      </c>
    </row>
    <row r="161" spans="1:6" hidden="1">
      <c r="A161" s="50"/>
      <c r="B161" s="51"/>
      <c r="C161" s="52"/>
      <c r="D161" s="53"/>
      <c r="E161" s="53"/>
      <c r="F161" s="54"/>
    </row>
    <row r="162" spans="1:6" ht="25.5">
      <c r="A162" s="55" t="s">
        <v>308</v>
      </c>
      <c r="B162" s="56" t="s">
        <v>309</v>
      </c>
      <c r="C162" s="57">
        <v>27000000</v>
      </c>
      <c r="D162" s="57">
        <v>11165500</v>
      </c>
      <c r="E162" s="57">
        <v>8017000</v>
      </c>
      <c r="F162" s="58">
        <v>7817500</v>
      </c>
    </row>
    <row r="163" spans="1:6" ht="25.5">
      <c r="A163" s="50" t="s">
        <v>310</v>
      </c>
      <c r="B163" s="51" t="s">
        <v>311</v>
      </c>
      <c r="C163" s="61">
        <v>6150000</v>
      </c>
      <c r="D163" s="53">
        <v>3127500</v>
      </c>
      <c r="E163" s="53">
        <v>1860000</v>
      </c>
      <c r="F163" s="54">
        <v>1162500</v>
      </c>
    </row>
    <row r="164" spans="1:6" ht="25.5">
      <c r="A164" s="50" t="s">
        <v>312</v>
      </c>
      <c r="B164" s="51" t="s">
        <v>313</v>
      </c>
      <c r="C164" s="61">
        <v>1070000</v>
      </c>
      <c r="D164" s="53">
        <v>25000</v>
      </c>
      <c r="E164" s="53">
        <v>245000</v>
      </c>
      <c r="F164" s="54">
        <v>800000</v>
      </c>
    </row>
    <row r="165" spans="1:6">
      <c r="A165" s="50" t="s">
        <v>314</v>
      </c>
      <c r="B165" s="51" t="s">
        <v>315</v>
      </c>
      <c r="C165" s="61">
        <v>13900000</v>
      </c>
      <c r="D165" s="53">
        <v>5463000</v>
      </c>
      <c r="E165" s="53">
        <v>5192000</v>
      </c>
      <c r="F165" s="54">
        <v>3245000</v>
      </c>
    </row>
    <row r="166" spans="1:6">
      <c r="A166" s="50" t="s">
        <v>316</v>
      </c>
      <c r="B166" s="51" t="s">
        <v>317</v>
      </c>
      <c r="C166" s="61">
        <v>4050000</v>
      </c>
      <c r="D166" s="53">
        <v>2250000</v>
      </c>
      <c r="E166" s="53">
        <v>600000</v>
      </c>
      <c r="F166" s="54">
        <v>1200000</v>
      </c>
    </row>
    <row r="167" spans="1:6">
      <c r="A167" s="50" t="s">
        <v>318</v>
      </c>
      <c r="B167" s="51" t="s">
        <v>319</v>
      </c>
      <c r="C167" s="61">
        <v>665000</v>
      </c>
      <c r="D167" s="53">
        <v>45000</v>
      </c>
      <c r="E167" s="53">
        <v>0</v>
      </c>
      <c r="F167" s="54">
        <v>620000</v>
      </c>
    </row>
    <row r="168" spans="1:6" ht="25.5">
      <c r="A168" s="50" t="s">
        <v>320</v>
      </c>
      <c r="B168" s="51" t="s">
        <v>321</v>
      </c>
      <c r="C168" s="61">
        <v>615000</v>
      </c>
      <c r="D168" s="53">
        <v>35000</v>
      </c>
      <c r="E168" s="53">
        <v>0</v>
      </c>
      <c r="F168" s="54">
        <v>580000</v>
      </c>
    </row>
    <row r="169" spans="1:6" ht="25.5">
      <c r="A169" s="50" t="s">
        <v>322</v>
      </c>
      <c r="B169" s="51" t="s">
        <v>323</v>
      </c>
      <c r="C169" s="61">
        <v>150000</v>
      </c>
      <c r="D169" s="53">
        <v>20000</v>
      </c>
      <c r="E169" s="53">
        <v>20000</v>
      </c>
      <c r="F169" s="54">
        <v>110000</v>
      </c>
    </row>
    <row r="170" spans="1:6">
      <c r="A170" s="50" t="s">
        <v>324</v>
      </c>
      <c r="B170" s="51" t="s">
        <v>325</v>
      </c>
      <c r="C170" s="61">
        <v>400000</v>
      </c>
      <c r="D170" s="53">
        <v>200000</v>
      </c>
      <c r="E170" s="53">
        <v>100000</v>
      </c>
      <c r="F170" s="54">
        <v>100000</v>
      </c>
    </row>
    <row r="171" spans="1:6">
      <c r="A171" s="50"/>
      <c r="B171" s="51"/>
      <c r="C171" s="52"/>
      <c r="D171" s="53"/>
      <c r="E171" s="53"/>
      <c r="F171" s="54"/>
    </row>
    <row r="172" spans="1:6">
      <c r="A172" s="55">
        <v>5</v>
      </c>
      <c r="B172" s="56" t="s">
        <v>326</v>
      </c>
      <c r="C172" s="57">
        <v>930389688</v>
      </c>
      <c r="D172" s="57">
        <v>331421006.79999995</v>
      </c>
      <c r="E172" s="57">
        <v>375182579.20000005</v>
      </c>
      <c r="F172" s="58">
        <v>223786102</v>
      </c>
    </row>
    <row r="173" spans="1:6">
      <c r="A173" s="50"/>
      <c r="B173" s="51"/>
      <c r="C173" s="52"/>
      <c r="D173" s="53"/>
      <c r="E173" s="53"/>
      <c r="F173" s="54"/>
    </row>
    <row r="174" spans="1:6" ht="25.5">
      <c r="A174" s="55" t="s">
        <v>327</v>
      </c>
      <c r="B174" s="56" t="s">
        <v>328</v>
      </c>
      <c r="C174" s="57">
        <v>122798240</v>
      </c>
      <c r="D174" s="57">
        <v>48764000</v>
      </c>
      <c r="E174" s="57">
        <v>52146000</v>
      </c>
      <c r="F174" s="58">
        <v>21888240</v>
      </c>
    </row>
    <row r="175" spans="1:6" hidden="1">
      <c r="A175" s="62" t="s">
        <v>329</v>
      </c>
      <c r="B175" s="63" t="s">
        <v>330</v>
      </c>
      <c r="C175" s="61">
        <v>0</v>
      </c>
      <c r="D175" s="53">
        <v>0</v>
      </c>
      <c r="E175" s="53">
        <v>0</v>
      </c>
      <c r="F175" s="54">
        <v>0</v>
      </c>
    </row>
    <row r="176" spans="1:6">
      <c r="A176" s="62" t="s">
        <v>331</v>
      </c>
      <c r="B176" s="63" t="s">
        <v>332</v>
      </c>
      <c r="C176" s="61">
        <v>9000000</v>
      </c>
      <c r="D176" s="53">
        <v>0</v>
      </c>
      <c r="E176" s="53">
        <v>0</v>
      </c>
      <c r="F176" s="54">
        <v>9000000</v>
      </c>
    </row>
    <row r="177" spans="1:6">
      <c r="A177" s="50" t="s">
        <v>333</v>
      </c>
      <c r="B177" s="51" t="s">
        <v>334</v>
      </c>
      <c r="C177" s="61">
        <v>1480000</v>
      </c>
      <c r="D177" s="53">
        <v>0</v>
      </c>
      <c r="E177" s="53">
        <v>330000</v>
      </c>
      <c r="F177" s="54">
        <v>1150000</v>
      </c>
    </row>
    <row r="178" spans="1:6">
      <c r="A178" s="50" t="s">
        <v>335</v>
      </c>
      <c r="B178" s="51" t="s">
        <v>336</v>
      </c>
      <c r="C178" s="61">
        <v>65254240</v>
      </c>
      <c r="D178" s="53">
        <v>31600000</v>
      </c>
      <c r="E178" s="53">
        <v>33416000</v>
      </c>
      <c r="F178" s="54">
        <v>238240</v>
      </c>
    </row>
    <row r="179" spans="1:6">
      <c r="A179" s="50" t="s">
        <v>337</v>
      </c>
      <c r="B179" s="51" t="s">
        <v>338</v>
      </c>
      <c r="C179" s="61">
        <v>46000000</v>
      </c>
      <c r="D179" s="53">
        <v>16099999.999999998</v>
      </c>
      <c r="E179" s="53">
        <v>18400000</v>
      </c>
      <c r="F179" s="54">
        <v>11500000</v>
      </c>
    </row>
    <row r="180" spans="1:6" ht="25.5" hidden="1">
      <c r="A180" s="62" t="s">
        <v>339</v>
      </c>
      <c r="B180" s="63" t="s">
        <v>340</v>
      </c>
      <c r="C180" s="61">
        <v>0</v>
      </c>
      <c r="D180" s="53">
        <v>0</v>
      </c>
      <c r="E180" s="53">
        <v>0</v>
      </c>
      <c r="F180" s="54">
        <v>0</v>
      </c>
    </row>
    <row r="181" spans="1:6" ht="25.5" hidden="1">
      <c r="A181" s="50" t="s">
        <v>341</v>
      </c>
      <c r="B181" s="51" t="s">
        <v>342</v>
      </c>
      <c r="C181" s="61">
        <v>0</v>
      </c>
      <c r="D181" s="53">
        <v>0</v>
      </c>
      <c r="E181" s="53">
        <v>0</v>
      </c>
      <c r="F181" s="54">
        <v>0</v>
      </c>
    </row>
    <row r="182" spans="1:6">
      <c r="A182" s="50" t="s">
        <v>343</v>
      </c>
      <c r="B182" s="51" t="s">
        <v>344</v>
      </c>
      <c r="C182" s="61">
        <v>1064000</v>
      </c>
      <c r="D182" s="53">
        <v>1064000</v>
      </c>
      <c r="E182" s="53">
        <v>0</v>
      </c>
      <c r="F182" s="54">
        <v>0</v>
      </c>
    </row>
    <row r="183" spans="1:6">
      <c r="A183" s="50"/>
      <c r="B183" s="51"/>
      <c r="C183" s="52"/>
      <c r="D183" s="53"/>
      <c r="E183" s="53"/>
      <c r="F183" s="54"/>
    </row>
    <row r="184" spans="1:6" ht="25.5">
      <c r="A184" s="55">
        <v>5.0199999999999996</v>
      </c>
      <c r="B184" s="56" t="s">
        <v>345</v>
      </c>
      <c r="C184" s="57">
        <v>807591448</v>
      </c>
      <c r="D184" s="57">
        <v>282657006.79999995</v>
      </c>
      <c r="E184" s="57">
        <v>323036579.20000005</v>
      </c>
      <c r="F184" s="58">
        <v>201897862</v>
      </c>
    </row>
    <row r="185" spans="1:6">
      <c r="A185" s="62" t="s">
        <v>346</v>
      </c>
      <c r="B185" s="63" t="s">
        <v>347</v>
      </c>
      <c r="C185" s="61">
        <v>807591448</v>
      </c>
      <c r="D185" s="53">
        <v>282657006.79999995</v>
      </c>
      <c r="E185" s="53">
        <v>323036579.20000005</v>
      </c>
      <c r="F185" s="54">
        <v>201897862</v>
      </c>
    </row>
    <row r="186" spans="1:6" hidden="1">
      <c r="A186" s="62" t="s">
        <v>348</v>
      </c>
      <c r="B186" s="63" t="s">
        <v>349</v>
      </c>
      <c r="C186" s="61">
        <v>0</v>
      </c>
      <c r="D186" s="53">
        <v>0</v>
      </c>
      <c r="E186" s="53">
        <v>0</v>
      </c>
      <c r="F186" s="54">
        <v>0</v>
      </c>
    </row>
    <row r="187" spans="1:6" hidden="1">
      <c r="A187" s="62" t="s">
        <v>350</v>
      </c>
      <c r="B187" s="63" t="s">
        <v>351</v>
      </c>
      <c r="C187" s="61">
        <v>0</v>
      </c>
      <c r="D187" s="53">
        <v>0</v>
      </c>
      <c r="E187" s="53">
        <v>0</v>
      </c>
      <c r="F187" s="54">
        <v>0</v>
      </c>
    </row>
    <row r="188" spans="1:6" hidden="1">
      <c r="A188" s="62" t="s">
        <v>352</v>
      </c>
      <c r="B188" s="63" t="s">
        <v>353</v>
      </c>
      <c r="C188" s="61">
        <v>0</v>
      </c>
      <c r="D188" s="53">
        <v>0</v>
      </c>
      <c r="E188" s="53">
        <v>0</v>
      </c>
      <c r="F188" s="54">
        <v>0</v>
      </c>
    </row>
    <row r="189" spans="1:6" hidden="1">
      <c r="A189" s="62" t="s">
        <v>354</v>
      </c>
      <c r="B189" s="63" t="s">
        <v>355</v>
      </c>
      <c r="C189" s="61">
        <v>0</v>
      </c>
      <c r="D189" s="53">
        <v>0</v>
      </c>
      <c r="E189" s="53">
        <v>0</v>
      </c>
      <c r="F189" s="54">
        <v>0</v>
      </c>
    </row>
    <row r="190" spans="1:6" hidden="1">
      <c r="A190" s="62" t="s">
        <v>356</v>
      </c>
      <c r="B190" s="63" t="s">
        <v>357</v>
      </c>
      <c r="C190" s="61">
        <v>0</v>
      </c>
      <c r="D190" s="53">
        <v>0</v>
      </c>
      <c r="E190" s="53">
        <v>0</v>
      </c>
      <c r="F190" s="54">
        <v>0</v>
      </c>
    </row>
    <row r="191" spans="1:6" hidden="1">
      <c r="A191" s="62" t="s">
        <v>358</v>
      </c>
      <c r="B191" s="63" t="s">
        <v>359</v>
      </c>
      <c r="C191" s="61">
        <v>0</v>
      </c>
      <c r="D191" s="53">
        <v>0</v>
      </c>
      <c r="E191" s="53">
        <v>0</v>
      </c>
      <c r="F191" s="54">
        <v>0</v>
      </c>
    </row>
    <row r="192" spans="1:6" ht="25.5" hidden="1">
      <c r="A192" s="62" t="s">
        <v>360</v>
      </c>
      <c r="B192" s="63" t="s">
        <v>361</v>
      </c>
      <c r="C192" s="61">
        <v>0</v>
      </c>
      <c r="D192" s="53">
        <v>0</v>
      </c>
      <c r="E192" s="53">
        <v>0</v>
      </c>
      <c r="F192" s="54">
        <v>0</v>
      </c>
    </row>
    <row r="193" spans="1:6" hidden="1">
      <c r="A193" s="62"/>
      <c r="B193" s="63"/>
      <c r="C193" s="52"/>
      <c r="D193" s="53"/>
      <c r="E193" s="53"/>
      <c r="F193" s="54"/>
    </row>
    <row r="194" spans="1:6" hidden="1">
      <c r="A194" s="55">
        <v>5.03</v>
      </c>
      <c r="B194" s="56" t="s">
        <v>362</v>
      </c>
      <c r="C194" s="61">
        <v>0</v>
      </c>
      <c r="D194" s="61">
        <v>0</v>
      </c>
      <c r="E194" s="61">
        <v>0</v>
      </c>
      <c r="F194" s="65">
        <v>0</v>
      </c>
    </row>
    <row r="195" spans="1:6" hidden="1">
      <c r="A195" s="62" t="s">
        <v>363</v>
      </c>
      <c r="B195" s="63" t="s">
        <v>364</v>
      </c>
      <c r="C195" s="61">
        <v>0</v>
      </c>
      <c r="D195" s="53">
        <v>0</v>
      </c>
      <c r="E195" s="53">
        <v>0</v>
      </c>
      <c r="F195" s="54">
        <v>0</v>
      </c>
    </row>
    <row r="196" spans="1:6" hidden="1">
      <c r="A196" s="62" t="s">
        <v>365</v>
      </c>
      <c r="B196" s="63" t="s">
        <v>366</v>
      </c>
      <c r="C196" s="61">
        <v>0</v>
      </c>
      <c r="D196" s="53">
        <v>0</v>
      </c>
      <c r="E196" s="53">
        <v>0</v>
      </c>
      <c r="F196" s="54">
        <v>0</v>
      </c>
    </row>
    <row r="197" spans="1:6" hidden="1">
      <c r="A197" s="62" t="s">
        <v>367</v>
      </c>
      <c r="B197" s="63" t="s">
        <v>368</v>
      </c>
      <c r="C197" s="61">
        <v>0</v>
      </c>
      <c r="D197" s="53">
        <v>0</v>
      </c>
      <c r="E197" s="53">
        <v>0</v>
      </c>
      <c r="F197" s="54">
        <v>0</v>
      </c>
    </row>
    <row r="198" spans="1:6" hidden="1">
      <c r="A198" s="50"/>
      <c r="B198" s="51"/>
      <c r="C198" s="52"/>
      <c r="D198" s="53"/>
      <c r="E198" s="53"/>
      <c r="F198" s="54"/>
    </row>
    <row r="199" spans="1:6" hidden="1">
      <c r="A199" s="55" t="s">
        <v>369</v>
      </c>
      <c r="B199" s="56" t="s">
        <v>370</v>
      </c>
      <c r="C199" s="57">
        <v>0</v>
      </c>
      <c r="D199" s="57">
        <v>0</v>
      </c>
      <c r="E199" s="57">
        <v>0</v>
      </c>
      <c r="F199" s="58">
        <v>0</v>
      </c>
    </row>
    <row r="200" spans="1:6" hidden="1">
      <c r="A200" s="62" t="s">
        <v>371</v>
      </c>
      <c r="B200" s="63" t="s">
        <v>372</v>
      </c>
      <c r="C200" s="61">
        <v>0</v>
      </c>
      <c r="D200" s="53">
        <v>0</v>
      </c>
      <c r="E200" s="53">
        <v>0</v>
      </c>
      <c r="F200" s="54">
        <v>0</v>
      </c>
    </row>
    <row r="201" spans="1:6" hidden="1">
      <c r="A201" s="50" t="s">
        <v>373</v>
      </c>
      <c r="B201" s="51" t="s">
        <v>374</v>
      </c>
      <c r="C201" s="61">
        <v>0</v>
      </c>
      <c r="D201" s="53">
        <v>0</v>
      </c>
      <c r="E201" s="53">
        <v>0</v>
      </c>
      <c r="F201" s="54">
        <v>0</v>
      </c>
    </row>
    <row r="202" spans="1:6" hidden="1">
      <c r="A202" s="62" t="s">
        <v>375</v>
      </c>
      <c r="B202" s="63" t="s">
        <v>376</v>
      </c>
      <c r="C202" s="61">
        <v>0</v>
      </c>
      <c r="D202" s="53">
        <v>0</v>
      </c>
      <c r="E202" s="53">
        <v>0</v>
      </c>
      <c r="F202" s="54">
        <v>0</v>
      </c>
    </row>
    <row r="203" spans="1:6" hidden="1">
      <c r="A203" s="50" t="s">
        <v>377</v>
      </c>
      <c r="B203" s="51" t="s">
        <v>378</v>
      </c>
      <c r="C203" s="61">
        <v>0</v>
      </c>
      <c r="D203" s="53">
        <v>0</v>
      </c>
      <c r="E203" s="53">
        <v>0</v>
      </c>
      <c r="F203" s="54">
        <v>0</v>
      </c>
    </row>
    <row r="204" spans="1:6">
      <c r="A204" s="50"/>
      <c r="B204" s="51"/>
      <c r="C204" s="52"/>
      <c r="D204" s="53"/>
      <c r="E204" s="53"/>
      <c r="F204" s="54"/>
    </row>
    <row r="205" spans="1:6">
      <c r="A205" s="55">
        <v>6</v>
      </c>
      <c r="B205" s="56" t="s">
        <v>33</v>
      </c>
      <c r="C205" s="57">
        <v>17443000</v>
      </c>
      <c r="D205" s="57">
        <v>3850000</v>
      </c>
      <c r="E205" s="57">
        <v>10768000</v>
      </c>
      <c r="F205" s="58">
        <v>2825000</v>
      </c>
    </row>
    <row r="206" spans="1:6">
      <c r="A206" s="50"/>
      <c r="B206" s="51"/>
      <c r="C206" s="52"/>
      <c r="D206" s="53"/>
      <c r="E206" s="53"/>
      <c r="F206" s="54"/>
    </row>
    <row r="207" spans="1:6" ht="25.5" hidden="1">
      <c r="A207" s="55" t="s">
        <v>379</v>
      </c>
      <c r="B207" s="56" t="s">
        <v>380</v>
      </c>
      <c r="C207" s="61">
        <v>0</v>
      </c>
      <c r="D207" s="61">
        <v>0</v>
      </c>
      <c r="E207" s="61">
        <v>0</v>
      </c>
      <c r="F207" s="65">
        <v>0</v>
      </c>
    </row>
    <row r="208" spans="1:6" ht="25.5" hidden="1">
      <c r="A208" s="62" t="s">
        <v>381</v>
      </c>
      <c r="B208" s="63" t="s">
        <v>382</v>
      </c>
      <c r="C208" s="61">
        <v>0</v>
      </c>
      <c r="D208" s="53">
        <v>0</v>
      </c>
      <c r="E208" s="53">
        <v>0</v>
      </c>
      <c r="F208" s="54">
        <v>0</v>
      </c>
    </row>
    <row r="209" spans="1:6" ht="25.5" hidden="1">
      <c r="A209" s="50" t="s">
        <v>383</v>
      </c>
      <c r="B209" s="51" t="s">
        <v>384</v>
      </c>
      <c r="C209" s="61">
        <v>0</v>
      </c>
      <c r="D209" s="53">
        <v>0</v>
      </c>
      <c r="E209" s="53">
        <v>0</v>
      </c>
      <c r="F209" s="54">
        <v>0</v>
      </c>
    </row>
    <row r="210" spans="1:6" ht="38.25" hidden="1">
      <c r="A210" s="50" t="s">
        <v>385</v>
      </c>
      <c r="B210" s="51" t="s">
        <v>386</v>
      </c>
      <c r="C210" s="61">
        <v>0</v>
      </c>
      <c r="D210" s="53">
        <v>0</v>
      </c>
      <c r="E210" s="53">
        <v>0</v>
      </c>
      <c r="F210" s="54">
        <v>0</v>
      </c>
    </row>
    <row r="211" spans="1:6" ht="25.5" hidden="1">
      <c r="A211" s="62" t="s">
        <v>387</v>
      </c>
      <c r="B211" s="63" t="s">
        <v>388</v>
      </c>
      <c r="C211" s="61">
        <v>0</v>
      </c>
      <c r="D211" s="53">
        <v>0</v>
      </c>
      <c r="E211" s="53">
        <v>0</v>
      </c>
      <c r="F211" s="54">
        <v>0</v>
      </c>
    </row>
    <row r="212" spans="1:6" ht="25.5" hidden="1">
      <c r="A212" s="62" t="s">
        <v>389</v>
      </c>
      <c r="B212" s="63" t="s">
        <v>390</v>
      </c>
      <c r="C212" s="61">
        <v>0</v>
      </c>
      <c r="D212" s="53">
        <v>0</v>
      </c>
      <c r="E212" s="53">
        <v>0</v>
      </c>
      <c r="F212" s="54">
        <v>0</v>
      </c>
    </row>
    <row r="213" spans="1:6" ht="25.5" hidden="1">
      <c r="A213" s="62" t="s">
        <v>391</v>
      </c>
      <c r="B213" s="63" t="s">
        <v>392</v>
      </c>
      <c r="C213" s="61">
        <v>0</v>
      </c>
      <c r="D213" s="53">
        <v>0</v>
      </c>
      <c r="E213" s="53">
        <v>0</v>
      </c>
      <c r="F213" s="54">
        <v>0</v>
      </c>
    </row>
    <row r="214" spans="1:6" hidden="1">
      <c r="A214" s="62" t="s">
        <v>393</v>
      </c>
      <c r="B214" s="63" t="s">
        <v>394</v>
      </c>
      <c r="C214" s="61">
        <v>0</v>
      </c>
      <c r="D214" s="53">
        <v>0</v>
      </c>
      <c r="E214" s="53">
        <v>0</v>
      </c>
      <c r="F214" s="54">
        <v>0</v>
      </c>
    </row>
    <row r="215" spans="1:6" ht="25.5" hidden="1">
      <c r="A215" s="62" t="s">
        <v>395</v>
      </c>
      <c r="B215" s="63" t="s">
        <v>396</v>
      </c>
      <c r="C215" s="61">
        <v>0</v>
      </c>
      <c r="D215" s="53">
        <v>0</v>
      </c>
      <c r="E215" s="53">
        <v>0</v>
      </c>
      <c r="F215" s="54">
        <v>0</v>
      </c>
    </row>
    <row r="216" spans="1:6" hidden="1">
      <c r="A216" s="62" t="s">
        <v>397</v>
      </c>
      <c r="B216" s="63" t="s">
        <v>398</v>
      </c>
      <c r="C216" s="61">
        <v>0</v>
      </c>
      <c r="D216" s="53">
        <v>0</v>
      </c>
      <c r="E216" s="53">
        <v>0</v>
      </c>
      <c r="F216" s="54">
        <v>0</v>
      </c>
    </row>
    <row r="217" spans="1:6" hidden="1">
      <c r="A217" s="50"/>
      <c r="B217" s="51"/>
      <c r="C217" s="52"/>
      <c r="D217" s="53"/>
      <c r="E217" s="53"/>
      <c r="F217" s="54"/>
    </row>
    <row r="218" spans="1:6" ht="25.5" hidden="1">
      <c r="A218" s="55">
        <v>6.02</v>
      </c>
      <c r="B218" s="56" t="s">
        <v>399</v>
      </c>
      <c r="C218" s="61">
        <v>0</v>
      </c>
      <c r="D218" s="61">
        <v>0</v>
      </c>
      <c r="E218" s="61">
        <v>0</v>
      </c>
      <c r="F218" s="65">
        <v>0</v>
      </c>
    </row>
    <row r="219" spans="1:6" hidden="1">
      <c r="A219" s="62" t="s">
        <v>400</v>
      </c>
      <c r="B219" s="63" t="s">
        <v>401</v>
      </c>
      <c r="C219" s="61">
        <v>0</v>
      </c>
      <c r="D219" s="53">
        <v>0</v>
      </c>
      <c r="E219" s="53">
        <v>0</v>
      </c>
      <c r="F219" s="54">
        <v>0</v>
      </c>
    </row>
    <row r="220" spans="1:6" hidden="1">
      <c r="A220" s="62" t="s">
        <v>402</v>
      </c>
      <c r="B220" s="63" t="s">
        <v>403</v>
      </c>
      <c r="C220" s="61">
        <v>0</v>
      </c>
      <c r="D220" s="53">
        <v>0</v>
      </c>
      <c r="E220" s="53">
        <v>0</v>
      </c>
      <c r="F220" s="54">
        <v>0</v>
      </c>
    </row>
    <row r="221" spans="1:6" hidden="1">
      <c r="A221" s="62" t="s">
        <v>404</v>
      </c>
      <c r="B221" s="63" t="s">
        <v>405</v>
      </c>
      <c r="C221" s="61">
        <v>0</v>
      </c>
      <c r="D221" s="53">
        <v>0</v>
      </c>
      <c r="E221" s="53">
        <v>0</v>
      </c>
      <c r="F221" s="54">
        <v>0</v>
      </c>
    </row>
    <row r="222" spans="1:6" hidden="1">
      <c r="A222" s="62" t="s">
        <v>406</v>
      </c>
      <c r="B222" s="63" t="s">
        <v>407</v>
      </c>
      <c r="C222" s="61">
        <v>0</v>
      </c>
      <c r="D222" s="53">
        <v>0</v>
      </c>
      <c r="E222" s="53">
        <v>0</v>
      </c>
      <c r="F222" s="54">
        <v>0</v>
      </c>
    </row>
    <row r="223" spans="1:6" hidden="1">
      <c r="A223" s="62"/>
      <c r="B223" s="63"/>
      <c r="C223" s="52"/>
      <c r="D223" s="53"/>
      <c r="E223" s="53"/>
      <c r="F223" s="54"/>
    </row>
    <row r="224" spans="1:6" hidden="1">
      <c r="A224" s="55">
        <v>6.03</v>
      </c>
      <c r="B224" s="56" t="s">
        <v>408</v>
      </c>
      <c r="C224" s="57">
        <v>5000000</v>
      </c>
      <c r="D224" s="57">
        <v>1750000</v>
      </c>
      <c r="E224" s="57">
        <v>2000000</v>
      </c>
      <c r="F224" s="58">
        <v>1250000</v>
      </c>
    </row>
    <row r="225" spans="1:6" hidden="1">
      <c r="A225" s="62" t="s">
        <v>409</v>
      </c>
      <c r="B225" s="63" t="s">
        <v>410</v>
      </c>
      <c r="C225" s="61">
        <v>5000000</v>
      </c>
      <c r="D225" s="53">
        <v>1750000</v>
      </c>
      <c r="E225" s="53">
        <v>2000000</v>
      </c>
      <c r="F225" s="54">
        <v>1250000</v>
      </c>
    </row>
    <row r="226" spans="1:6" hidden="1">
      <c r="A226" s="62" t="s">
        <v>411</v>
      </c>
      <c r="B226" s="63" t="s">
        <v>412</v>
      </c>
      <c r="C226" s="61">
        <v>0</v>
      </c>
      <c r="D226" s="53">
        <v>0</v>
      </c>
      <c r="E226" s="53">
        <v>0</v>
      </c>
      <c r="F226" s="54">
        <v>0</v>
      </c>
    </row>
    <row r="227" spans="1:6" hidden="1">
      <c r="A227" s="62" t="s">
        <v>413</v>
      </c>
      <c r="B227" s="63" t="s">
        <v>414</v>
      </c>
      <c r="C227" s="61">
        <v>0</v>
      </c>
      <c r="D227" s="53">
        <v>0</v>
      </c>
      <c r="E227" s="53">
        <v>0</v>
      </c>
      <c r="F227" s="54">
        <v>0</v>
      </c>
    </row>
    <row r="228" spans="1:6" ht="25.5" hidden="1">
      <c r="A228" s="62" t="s">
        <v>415</v>
      </c>
      <c r="B228" s="63" t="s">
        <v>416</v>
      </c>
      <c r="C228" s="61">
        <v>0</v>
      </c>
      <c r="D228" s="53">
        <v>0</v>
      </c>
      <c r="E228" s="53">
        <v>0</v>
      </c>
      <c r="F228" s="54">
        <v>0</v>
      </c>
    </row>
    <row r="229" spans="1:6" ht="38.25" hidden="1">
      <c r="A229" s="50" t="s">
        <v>417</v>
      </c>
      <c r="B229" s="51" t="s">
        <v>418</v>
      </c>
      <c r="C229" s="61">
        <v>0</v>
      </c>
      <c r="D229" s="53">
        <v>0</v>
      </c>
      <c r="E229" s="53">
        <v>0</v>
      </c>
      <c r="F229" s="54">
        <v>0</v>
      </c>
    </row>
    <row r="230" spans="1:6" hidden="1">
      <c r="A230" s="62" t="s">
        <v>419</v>
      </c>
      <c r="B230" s="63" t="s">
        <v>420</v>
      </c>
      <c r="C230" s="61">
        <v>0</v>
      </c>
      <c r="D230" s="53">
        <v>0</v>
      </c>
      <c r="E230" s="53">
        <v>0</v>
      </c>
      <c r="F230" s="54">
        <v>0</v>
      </c>
    </row>
    <row r="231" spans="1:6" hidden="1">
      <c r="A231" s="62"/>
      <c r="B231" s="63"/>
      <c r="C231" s="52"/>
      <c r="D231" s="53"/>
      <c r="E231" s="53"/>
      <c r="F231" s="54"/>
    </row>
    <row r="232" spans="1:6" ht="38.25" hidden="1">
      <c r="A232" s="55">
        <v>6.04</v>
      </c>
      <c r="B232" s="56" t="s">
        <v>421</v>
      </c>
      <c r="C232" s="61">
        <v>0</v>
      </c>
      <c r="D232" s="61">
        <v>0</v>
      </c>
      <c r="E232" s="61">
        <v>0</v>
      </c>
      <c r="F232" s="65">
        <v>0</v>
      </c>
    </row>
    <row r="233" spans="1:6" ht="25.5" hidden="1">
      <c r="A233" s="62" t="s">
        <v>422</v>
      </c>
      <c r="B233" s="63" t="s">
        <v>423</v>
      </c>
      <c r="C233" s="61">
        <v>0</v>
      </c>
      <c r="D233" s="53">
        <v>0</v>
      </c>
      <c r="E233" s="53">
        <v>0</v>
      </c>
      <c r="F233" s="54">
        <v>0</v>
      </c>
    </row>
    <row r="234" spans="1:6" hidden="1">
      <c r="A234" s="62" t="s">
        <v>424</v>
      </c>
      <c r="B234" s="63" t="s">
        <v>425</v>
      </c>
      <c r="C234" s="61">
        <v>0</v>
      </c>
      <c r="D234" s="53">
        <v>0</v>
      </c>
      <c r="E234" s="53">
        <v>0</v>
      </c>
      <c r="F234" s="54">
        <v>0</v>
      </c>
    </row>
    <row r="235" spans="1:6" ht="25.5" hidden="1">
      <c r="A235" s="62" t="s">
        <v>426</v>
      </c>
      <c r="B235" s="63" t="s">
        <v>427</v>
      </c>
      <c r="C235" s="61">
        <v>0</v>
      </c>
      <c r="D235" s="53">
        <v>0</v>
      </c>
      <c r="E235" s="53">
        <v>0</v>
      </c>
      <c r="F235" s="54">
        <v>0</v>
      </c>
    </row>
    <row r="236" spans="1:6" ht="25.5" hidden="1">
      <c r="A236" s="50" t="s">
        <v>428</v>
      </c>
      <c r="B236" s="51" t="s">
        <v>429</v>
      </c>
      <c r="C236" s="61">
        <v>0</v>
      </c>
      <c r="D236" s="53">
        <v>0</v>
      </c>
      <c r="E236" s="53">
        <v>0</v>
      </c>
      <c r="F236" s="54">
        <v>0</v>
      </c>
    </row>
    <row r="237" spans="1:6" hidden="1">
      <c r="A237" s="62"/>
      <c r="B237" s="63"/>
      <c r="C237" s="52"/>
      <c r="D237" s="53"/>
      <c r="E237" s="53"/>
      <c r="F237" s="54"/>
    </row>
    <row r="238" spans="1:6" ht="25.5" hidden="1">
      <c r="A238" s="55">
        <v>6.05</v>
      </c>
      <c r="B238" s="56" t="s">
        <v>430</v>
      </c>
      <c r="C238" s="61">
        <v>0</v>
      </c>
      <c r="D238" s="61">
        <v>0</v>
      </c>
      <c r="E238" s="61">
        <v>0</v>
      </c>
      <c r="F238" s="65">
        <v>0</v>
      </c>
    </row>
    <row r="239" spans="1:6" ht="25.5" hidden="1">
      <c r="A239" s="62" t="s">
        <v>431</v>
      </c>
      <c r="B239" s="63" t="s">
        <v>432</v>
      </c>
      <c r="C239" s="61">
        <v>0</v>
      </c>
      <c r="D239" s="53">
        <v>0</v>
      </c>
      <c r="E239" s="53">
        <v>0</v>
      </c>
      <c r="F239" s="54">
        <v>0</v>
      </c>
    </row>
    <row r="240" spans="1:6" hidden="1">
      <c r="A240" s="62"/>
      <c r="B240" s="63"/>
      <c r="C240" s="52"/>
      <c r="D240" s="53"/>
      <c r="E240" s="53"/>
      <c r="F240" s="54"/>
    </row>
    <row r="241" spans="1:6" ht="25.5">
      <c r="A241" s="55">
        <v>6.06</v>
      </c>
      <c r="B241" s="56" t="s">
        <v>433</v>
      </c>
      <c r="C241" s="57">
        <v>6075000</v>
      </c>
      <c r="D241" s="57">
        <v>2100000</v>
      </c>
      <c r="E241" s="57">
        <v>2400000</v>
      </c>
      <c r="F241" s="58">
        <v>1575000</v>
      </c>
    </row>
    <row r="242" spans="1:6">
      <c r="A242" s="62" t="s">
        <v>434</v>
      </c>
      <c r="B242" s="63" t="s">
        <v>435</v>
      </c>
      <c r="C242" s="61">
        <v>6000000</v>
      </c>
      <c r="D242" s="53">
        <v>2100000</v>
      </c>
      <c r="E242" s="53">
        <v>2400000</v>
      </c>
      <c r="F242" s="54">
        <v>1500000</v>
      </c>
    </row>
    <row r="243" spans="1:6">
      <c r="A243" s="62" t="s">
        <v>436</v>
      </c>
      <c r="B243" s="63" t="s">
        <v>437</v>
      </c>
      <c r="C243" s="61">
        <v>75000</v>
      </c>
      <c r="D243" s="53">
        <v>0</v>
      </c>
      <c r="E243" s="53">
        <v>0</v>
      </c>
      <c r="F243" s="54">
        <v>75000</v>
      </c>
    </row>
    <row r="244" spans="1:6">
      <c r="A244" s="50"/>
      <c r="B244" s="51"/>
      <c r="C244" s="52"/>
      <c r="D244" s="53"/>
      <c r="E244" s="53"/>
      <c r="F244" s="54"/>
    </row>
    <row r="245" spans="1:6" ht="25.5">
      <c r="A245" s="55" t="s">
        <v>438</v>
      </c>
      <c r="B245" s="56" t="s">
        <v>439</v>
      </c>
      <c r="C245" s="57">
        <v>6368000</v>
      </c>
      <c r="D245" s="57">
        <v>0</v>
      </c>
      <c r="E245" s="57">
        <v>6368000</v>
      </c>
      <c r="F245" s="58">
        <v>0</v>
      </c>
    </row>
    <row r="246" spans="1:6" ht="25.5">
      <c r="A246" s="50" t="s">
        <v>440</v>
      </c>
      <c r="B246" s="51" t="s">
        <v>441</v>
      </c>
      <c r="C246" s="61">
        <v>6368000</v>
      </c>
      <c r="D246" s="53">
        <v>0</v>
      </c>
      <c r="E246" s="53">
        <v>6368000</v>
      </c>
      <c r="F246" s="54">
        <v>0</v>
      </c>
    </row>
    <row r="247" spans="1:6" ht="25.5" hidden="1">
      <c r="A247" s="62" t="s">
        <v>442</v>
      </c>
      <c r="B247" s="63" t="s">
        <v>443</v>
      </c>
      <c r="C247" s="61">
        <v>0</v>
      </c>
      <c r="D247" s="53">
        <v>0</v>
      </c>
      <c r="E247" s="53">
        <v>0</v>
      </c>
      <c r="F247" s="54">
        <v>0</v>
      </c>
    </row>
    <row r="248" spans="1:6" hidden="1">
      <c r="A248" s="50"/>
      <c r="B248" s="51"/>
      <c r="C248" s="52"/>
      <c r="D248" s="53"/>
      <c r="E248" s="53"/>
      <c r="F248" s="54"/>
    </row>
    <row r="249" spans="1:6" hidden="1">
      <c r="A249" s="55">
        <v>9</v>
      </c>
      <c r="B249" s="56" t="s">
        <v>444</v>
      </c>
      <c r="C249" s="61">
        <v>0</v>
      </c>
      <c r="D249" s="61">
        <v>0</v>
      </c>
      <c r="E249" s="61">
        <v>0</v>
      </c>
      <c r="F249" s="65">
        <v>0</v>
      </c>
    </row>
    <row r="250" spans="1:6" hidden="1">
      <c r="A250" s="50"/>
      <c r="B250" s="51"/>
      <c r="C250" s="52"/>
      <c r="D250" s="53"/>
      <c r="E250" s="53"/>
      <c r="F250" s="54"/>
    </row>
    <row r="251" spans="1:6" hidden="1">
      <c r="A251" s="55">
        <v>9.01</v>
      </c>
      <c r="B251" s="56" t="s">
        <v>445</v>
      </c>
      <c r="C251" s="61">
        <v>0</v>
      </c>
      <c r="D251" s="61">
        <v>0</v>
      </c>
      <c r="E251" s="61">
        <v>0</v>
      </c>
      <c r="F251" s="65">
        <v>0</v>
      </c>
    </row>
    <row r="252" spans="1:6" hidden="1">
      <c r="A252" s="62" t="s">
        <v>446</v>
      </c>
      <c r="B252" s="63" t="s">
        <v>447</v>
      </c>
      <c r="C252" s="61">
        <v>0</v>
      </c>
      <c r="D252" s="53">
        <v>0</v>
      </c>
      <c r="E252" s="53">
        <v>0</v>
      </c>
      <c r="F252" s="54">
        <v>0</v>
      </c>
    </row>
    <row r="253" spans="1:6" hidden="1">
      <c r="A253" s="62"/>
      <c r="B253" s="63"/>
      <c r="C253" s="52"/>
      <c r="D253" s="53"/>
      <c r="E253" s="53"/>
      <c r="F253" s="54"/>
    </row>
    <row r="254" spans="1:6" ht="25.5" hidden="1">
      <c r="A254" s="55" t="s">
        <v>448</v>
      </c>
      <c r="B254" s="56" t="s">
        <v>449</v>
      </c>
      <c r="C254" s="61">
        <v>0</v>
      </c>
      <c r="D254" s="61">
        <v>0</v>
      </c>
      <c r="E254" s="61">
        <v>0</v>
      </c>
      <c r="F254" s="65">
        <v>0</v>
      </c>
    </row>
    <row r="255" spans="1:6" ht="25.5" hidden="1">
      <c r="A255" s="50" t="s">
        <v>450</v>
      </c>
      <c r="B255" s="51" t="s">
        <v>451</v>
      </c>
      <c r="C255" s="61">
        <v>0</v>
      </c>
      <c r="D255" s="53">
        <v>0</v>
      </c>
      <c r="E255" s="53">
        <v>0</v>
      </c>
      <c r="F255" s="54">
        <v>0</v>
      </c>
    </row>
    <row r="256" spans="1:6" ht="25.5" hidden="1">
      <c r="A256" s="50" t="s">
        <v>452</v>
      </c>
      <c r="B256" s="51" t="s">
        <v>453</v>
      </c>
      <c r="C256" s="61">
        <v>0</v>
      </c>
      <c r="D256" s="53">
        <v>0</v>
      </c>
      <c r="E256" s="53">
        <v>0</v>
      </c>
      <c r="F256" s="54">
        <v>0</v>
      </c>
    </row>
    <row r="257" spans="1:6" ht="15.75" thickBot="1">
      <c r="A257" s="67"/>
      <c r="B257" s="68"/>
      <c r="C257" s="69"/>
      <c r="D257" s="69"/>
      <c r="E257" s="69"/>
      <c r="F257" s="70"/>
    </row>
  </sheetData>
  <mergeCells count="8">
    <mergeCell ref="A1:F1"/>
    <mergeCell ref="A2:F2"/>
    <mergeCell ref="A3:F3"/>
    <mergeCell ref="A4:F4"/>
    <mergeCell ref="A6:A8"/>
    <mergeCell ref="B6:B8"/>
    <mergeCell ref="C6:F6"/>
    <mergeCell ref="C7:C8"/>
  </mergeCells>
  <pageMargins left="0.39370078740157483" right="0.39370078740157483" top="0.39370078740157483" bottom="0.39370078740157483" header="0.31496062992125984" footer="0.31496062992125984"/>
  <pageSetup paperSize="9" scale="85"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7"/>
  <sheetViews>
    <sheetView workbookViewId="0">
      <selection activeCell="A6" sqref="A6:F9"/>
    </sheetView>
  </sheetViews>
  <sheetFormatPr baseColWidth="10" defaultRowHeight="15"/>
  <cols>
    <col min="1" max="1" width="8.42578125" bestFit="1" customWidth="1"/>
    <col min="2" max="2" width="39.7109375" customWidth="1"/>
    <col min="3" max="3" width="16.5703125" bestFit="1" customWidth="1"/>
    <col min="4" max="5" width="14.85546875" bestFit="1" customWidth="1"/>
    <col min="6" max="6" width="17.42578125" customWidth="1"/>
  </cols>
  <sheetData>
    <row r="1" spans="1:6">
      <c r="A1" s="263" t="s">
        <v>0</v>
      </c>
      <c r="B1" s="263"/>
      <c r="C1" s="263"/>
      <c r="D1" s="263"/>
      <c r="E1" s="263"/>
      <c r="F1" s="263"/>
    </row>
    <row r="2" spans="1:6">
      <c r="A2" s="263" t="s">
        <v>454</v>
      </c>
      <c r="B2" s="263"/>
      <c r="C2" s="263"/>
      <c r="D2" s="263"/>
      <c r="E2" s="263"/>
      <c r="F2" s="263"/>
    </row>
    <row r="3" spans="1:6">
      <c r="A3" s="263" t="s">
        <v>455</v>
      </c>
      <c r="B3" s="263"/>
      <c r="C3" s="263"/>
      <c r="D3" s="263"/>
      <c r="E3" s="263"/>
      <c r="F3" s="263"/>
    </row>
    <row r="4" spans="1:6">
      <c r="A4" s="263" t="s">
        <v>50</v>
      </c>
      <c r="B4" s="263"/>
      <c r="C4" s="263"/>
      <c r="D4" s="263"/>
      <c r="E4" s="263"/>
      <c r="F4" s="263"/>
    </row>
    <row r="5" spans="1:6" ht="15.75" thickBot="1">
      <c r="A5" s="71"/>
      <c r="B5" s="72"/>
      <c r="C5" s="73">
        <f>+[2]Comparativo!D8-C8</f>
        <v>1232479706.0021439</v>
      </c>
      <c r="D5" s="74">
        <v>0.46429999999999999</v>
      </c>
      <c r="E5" s="74">
        <v>0.1249</v>
      </c>
      <c r="F5" s="74">
        <v>0.4108</v>
      </c>
    </row>
    <row r="6" spans="1:6" ht="15.75" thickBot="1">
      <c r="A6" s="264" t="s">
        <v>51</v>
      </c>
      <c r="B6" s="267" t="s">
        <v>52</v>
      </c>
      <c r="C6" s="270" t="s">
        <v>456</v>
      </c>
      <c r="D6" s="271"/>
      <c r="E6" s="271"/>
      <c r="F6" s="272"/>
    </row>
    <row r="7" spans="1:6" ht="15.75" thickBot="1">
      <c r="A7" s="265"/>
      <c r="B7" s="268"/>
      <c r="C7" s="273" t="s">
        <v>54</v>
      </c>
      <c r="D7" s="75" t="s">
        <v>55</v>
      </c>
      <c r="E7" s="75" t="s">
        <v>55</v>
      </c>
      <c r="F7" s="76" t="s">
        <v>55</v>
      </c>
    </row>
    <row r="8" spans="1:6" ht="15.75" thickBot="1">
      <c r="A8" s="266"/>
      <c r="B8" s="269"/>
      <c r="C8" s="274"/>
      <c r="D8" s="77" t="s">
        <v>56</v>
      </c>
      <c r="E8" s="77" t="s">
        <v>57</v>
      </c>
      <c r="F8" s="78" t="s">
        <v>58</v>
      </c>
    </row>
    <row r="9" spans="1:6" ht="15.75" thickBot="1">
      <c r="A9" s="79"/>
      <c r="B9" s="80" t="s">
        <v>59</v>
      </c>
      <c r="C9" s="81">
        <v>2426716600</v>
      </c>
      <c r="D9" s="81">
        <v>866056989.99999988</v>
      </c>
      <c r="E9" s="81">
        <v>947421560</v>
      </c>
      <c r="F9" s="82">
        <v>613238050</v>
      </c>
    </row>
    <row r="10" spans="1:6">
      <c r="A10" s="83"/>
      <c r="B10" s="84"/>
      <c r="C10" s="85"/>
      <c r="D10" s="86"/>
      <c r="E10" s="86"/>
      <c r="F10" s="87"/>
    </row>
    <row r="11" spans="1:6">
      <c r="A11" s="88"/>
      <c r="B11" s="89"/>
      <c r="C11" s="90"/>
      <c r="D11" s="91"/>
      <c r="E11" s="91"/>
      <c r="F11" s="92"/>
    </row>
    <row r="12" spans="1:6">
      <c r="A12" s="93">
        <v>0</v>
      </c>
      <c r="B12" s="94" t="s">
        <v>60</v>
      </c>
      <c r="C12" s="95">
        <v>2052061400</v>
      </c>
      <c r="D12" s="95">
        <v>718221489.99999988</v>
      </c>
      <c r="E12" s="95">
        <v>820824560</v>
      </c>
      <c r="F12" s="96">
        <v>513015350</v>
      </c>
    </row>
    <row r="13" spans="1:6">
      <c r="A13" s="59"/>
      <c r="B13" s="89"/>
      <c r="C13" s="90"/>
      <c r="D13" s="90"/>
      <c r="E13" s="90"/>
      <c r="F13" s="97"/>
    </row>
    <row r="14" spans="1:6">
      <c r="A14" s="93" t="s">
        <v>61</v>
      </c>
      <c r="B14" s="94" t="s">
        <v>62</v>
      </c>
      <c r="C14" s="95">
        <v>837215648</v>
      </c>
      <c r="D14" s="95">
        <v>293025476.79999995</v>
      </c>
      <c r="E14" s="95">
        <v>334886259.20000005</v>
      </c>
      <c r="F14" s="96">
        <v>209303912</v>
      </c>
    </row>
    <row r="15" spans="1:6">
      <c r="A15" s="88" t="s">
        <v>63</v>
      </c>
      <c r="B15" s="89" t="s">
        <v>64</v>
      </c>
      <c r="C15" s="98">
        <v>832215648</v>
      </c>
      <c r="D15" s="91">
        <v>291275476.79999995</v>
      </c>
      <c r="E15" s="91">
        <v>332886259.20000005</v>
      </c>
      <c r="F15" s="92">
        <v>208053912</v>
      </c>
    </row>
    <row r="16" spans="1:6" hidden="1">
      <c r="A16" s="99" t="s">
        <v>65</v>
      </c>
      <c r="B16" s="100" t="s">
        <v>66</v>
      </c>
      <c r="C16" s="98">
        <v>0</v>
      </c>
      <c r="D16" s="91"/>
      <c r="E16" s="91"/>
      <c r="F16" s="92"/>
    </row>
    <row r="17" spans="1:6" hidden="1">
      <c r="A17" s="99" t="s">
        <v>67</v>
      </c>
      <c r="B17" s="100" t="s">
        <v>68</v>
      </c>
      <c r="C17" s="98">
        <v>0</v>
      </c>
      <c r="D17" s="91"/>
      <c r="E17" s="91"/>
      <c r="F17" s="92"/>
    </row>
    <row r="18" spans="1:6" hidden="1">
      <c r="A18" s="99" t="s">
        <v>69</v>
      </c>
      <c r="B18" s="100" t="s">
        <v>70</v>
      </c>
      <c r="C18" s="98">
        <v>0</v>
      </c>
      <c r="D18" s="91"/>
      <c r="E18" s="91"/>
      <c r="F18" s="92"/>
    </row>
    <row r="19" spans="1:6">
      <c r="A19" s="88" t="s">
        <v>71</v>
      </c>
      <c r="B19" s="89" t="s">
        <v>72</v>
      </c>
      <c r="C19" s="98">
        <v>5000000</v>
      </c>
      <c r="D19" s="91">
        <v>1750000</v>
      </c>
      <c r="E19" s="91">
        <v>2000000</v>
      </c>
      <c r="F19" s="92">
        <v>1250000</v>
      </c>
    </row>
    <row r="20" spans="1:6">
      <c r="A20" s="88"/>
      <c r="B20" s="89"/>
      <c r="C20" s="90"/>
      <c r="D20" s="91"/>
      <c r="E20" s="91"/>
      <c r="F20" s="92"/>
    </row>
    <row r="21" spans="1:6">
      <c r="A21" s="93" t="s">
        <v>73</v>
      </c>
      <c r="B21" s="94" t="s">
        <v>74</v>
      </c>
      <c r="C21" s="95">
        <v>20000000</v>
      </c>
      <c r="D21" s="95">
        <v>7000000</v>
      </c>
      <c r="E21" s="95">
        <v>8000000</v>
      </c>
      <c r="F21" s="96">
        <v>5000000</v>
      </c>
    </row>
    <row r="22" spans="1:6">
      <c r="A22" s="88" t="s">
        <v>75</v>
      </c>
      <c r="B22" s="89" t="s">
        <v>76</v>
      </c>
      <c r="C22" s="98">
        <v>20000000</v>
      </c>
      <c r="D22" s="91">
        <v>7000000</v>
      </c>
      <c r="E22" s="91">
        <v>8000000</v>
      </c>
      <c r="F22" s="92">
        <v>5000000</v>
      </c>
    </row>
    <row r="23" spans="1:6" hidden="1">
      <c r="A23" s="101" t="s">
        <v>77</v>
      </c>
      <c r="B23" s="89" t="s">
        <v>78</v>
      </c>
      <c r="C23" s="98">
        <v>0</v>
      </c>
      <c r="D23" s="91"/>
      <c r="E23" s="91"/>
      <c r="F23" s="92"/>
    </row>
    <row r="24" spans="1:6" hidden="1">
      <c r="A24" s="101" t="s">
        <v>79</v>
      </c>
      <c r="B24" s="89" t="s">
        <v>80</v>
      </c>
      <c r="C24" s="98">
        <v>0</v>
      </c>
      <c r="D24" s="91"/>
      <c r="E24" s="91"/>
      <c r="F24" s="92"/>
    </row>
    <row r="25" spans="1:6" hidden="1">
      <c r="A25" s="101" t="s">
        <v>81</v>
      </c>
      <c r="B25" s="89" t="s">
        <v>82</v>
      </c>
      <c r="C25" s="98">
        <v>0</v>
      </c>
      <c r="D25" s="91"/>
      <c r="E25" s="91"/>
      <c r="F25" s="92"/>
    </row>
    <row r="26" spans="1:6" hidden="1">
      <c r="A26" s="88" t="s">
        <v>83</v>
      </c>
      <c r="B26" s="89" t="s">
        <v>84</v>
      </c>
      <c r="C26" s="98">
        <v>0</v>
      </c>
      <c r="D26" s="91"/>
      <c r="E26" s="91"/>
      <c r="F26" s="92"/>
    </row>
    <row r="27" spans="1:6">
      <c r="A27" s="88"/>
      <c r="B27" s="89"/>
      <c r="C27" s="90"/>
      <c r="D27" s="91"/>
      <c r="E27" s="91"/>
      <c r="F27" s="92"/>
    </row>
    <row r="28" spans="1:6">
      <c r="A28" s="93" t="s">
        <v>85</v>
      </c>
      <c r="B28" s="94" t="s">
        <v>86</v>
      </c>
      <c r="C28" s="98">
        <v>865104336.17999995</v>
      </c>
      <c r="D28" s="98">
        <v>302786517.66299999</v>
      </c>
      <c r="E28" s="98">
        <v>346041734.472</v>
      </c>
      <c r="F28" s="102">
        <v>216276084.04499999</v>
      </c>
    </row>
    <row r="29" spans="1:6">
      <c r="A29" s="88" t="s">
        <v>87</v>
      </c>
      <c r="B29" s="89" t="s">
        <v>88</v>
      </c>
      <c r="C29" s="98">
        <v>242147377</v>
      </c>
      <c r="D29" s="91">
        <v>84751581.949999988</v>
      </c>
      <c r="E29" s="91">
        <v>96858950.800000012</v>
      </c>
      <c r="F29" s="92">
        <v>60536844.25</v>
      </c>
    </row>
    <row r="30" spans="1:6" ht="30">
      <c r="A30" s="88" t="s">
        <v>89</v>
      </c>
      <c r="B30" s="89" t="s">
        <v>90</v>
      </c>
      <c r="C30" s="98">
        <v>307437132</v>
      </c>
      <c r="D30" s="91">
        <v>107602996.19999999</v>
      </c>
      <c r="E30" s="91">
        <v>122974852.80000001</v>
      </c>
      <c r="F30" s="92">
        <v>76859283</v>
      </c>
    </row>
    <row r="31" spans="1:6">
      <c r="A31" s="88" t="s">
        <v>91</v>
      </c>
      <c r="B31" s="89" t="s">
        <v>92</v>
      </c>
      <c r="C31" s="98">
        <v>114497615.40000001</v>
      </c>
      <c r="D31" s="91">
        <v>40074165.390000001</v>
      </c>
      <c r="E31" s="91">
        <v>45799046.160000004</v>
      </c>
      <c r="F31" s="92">
        <v>28624403.850000001</v>
      </c>
    </row>
    <row r="32" spans="1:6">
      <c r="A32" s="88" t="s">
        <v>93</v>
      </c>
      <c r="B32" s="89" t="s">
        <v>94</v>
      </c>
      <c r="C32" s="98">
        <v>124137641.78</v>
      </c>
      <c r="D32" s="91">
        <v>43448174.622999996</v>
      </c>
      <c r="E32" s="91">
        <v>49655056.712000005</v>
      </c>
      <c r="F32" s="92">
        <v>31034410.445</v>
      </c>
    </row>
    <row r="33" spans="1:6">
      <c r="A33" s="88" t="s">
        <v>95</v>
      </c>
      <c r="B33" s="89" t="s">
        <v>96</v>
      </c>
      <c r="C33" s="98">
        <v>76884570</v>
      </c>
      <c r="D33" s="91">
        <v>26909599.5</v>
      </c>
      <c r="E33" s="91">
        <v>30753828</v>
      </c>
      <c r="F33" s="92">
        <v>19221142.5</v>
      </c>
    </row>
    <row r="34" spans="1:6">
      <c r="A34" s="88"/>
      <c r="B34" s="89"/>
      <c r="C34" s="90"/>
      <c r="D34" s="91"/>
      <c r="E34" s="91"/>
      <c r="F34" s="92"/>
    </row>
    <row r="35" spans="1:6" ht="25.5">
      <c r="A35" s="93" t="s">
        <v>97</v>
      </c>
      <c r="B35" s="94" t="s">
        <v>98</v>
      </c>
      <c r="C35" s="95">
        <v>156762680.95000002</v>
      </c>
      <c r="D35" s="95">
        <v>54866938.332500003</v>
      </c>
      <c r="E35" s="95">
        <v>62705072.38000001</v>
      </c>
      <c r="F35" s="96">
        <v>39190670.237500004</v>
      </c>
    </row>
    <row r="36" spans="1:6" ht="30">
      <c r="A36" s="88" t="s">
        <v>99</v>
      </c>
      <c r="B36" s="89" t="s">
        <v>100</v>
      </c>
      <c r="C36" s="98">
        <v>148723569.11000001</v>
      </c>
      <c r="D36" s="91">
        <v>52053249.188500002</v>
      </c>
      <c r="E36" s="91">
        <v>59489427.644000009</v>
      </c>
      <c r="F36" s="92">
        <v>37180892.277500004</v>
      </c>
    </row>
    <row r="37" spans="1:6" ht="30" hidden="1">
      <c r="A37" s="99" t="s">
        <v>101</v>
      </c>
      <c r="B37" s="100" t="s">
        <v>102</v>
      </c>
      <c r="C37" s="98"/>
      <c r="D37" s="91"/>
      <c r="E37" s="91"/>
      <c r="F37" s="92"/>
    </row>
    <row r="38" spans="1:6" ht="30" hidden="1">
      <c r="A38" s="99" t="s">
        <v>103</v>
      </c>
      <c r="B38" s="100" t="s">
        <v>104</v>
      </c>
      <c r="C38" s="98">
        <v>0</v>
      </c>
      <c r="D38" s="91"/>
      <c r="E38" s="91"/>
      <c r="F38" s="92"/>
    </row>
    <row r="39" spans="1:6" ht="45" hidden="1">
      <c r="A39" s="88" t="s">
        <v>105</v>
      </c>
      <c r="B39" s="89" t="s">
        <v>106</v>
      </c>
      <c r="C39" s="98">
        <v>0</v>
      </c>
      <c r="D39" s="91"/>
      <c r="E39" s="91"/>
      <c r="F39" s="92"/>
    </row>
    <row r="40" spans="1:6" ht="30">
      <c r="A40" s="88" t="s">
        <v>107</v>
      </c>
      <c r="B40" s="89" t="s">
        <v>108</v>
      </c>
      <c r="C40" s="98">
        <v>8039111.8399999999</v>
      </c>
      <c r="D40" s="91">
        <v>2813689.1439999999</v>
      </c>
      <c r="E40" s="91">
        <v>3215644.736</v>
      </c>
      <c r="F40" s="92">
        <v>2009777.96</v>
      </c>
    </row>
    <row r="41" spans="1:6">
      <c r="A41" s="88"/>
      <c r="B41" s="89"/>
      <c r="C41" s="90"/>
      <c r="D41" s="91"/>
      <c r="E41" s="91"/>
      <c r="F41" s="92"/>
    </row>
    <row r="42" spans="1:6" ht="38.25">
      <c r="A42" s="93" t="s">
        <v>109</v>
      </c>
      <c r="B42" s="94" t="s">
        <v>110</v>
      </c>
      <c r="C42" s="95">
        <v>172978734.87</v>
      </c>
      <c r="D42" s="95">
        <v>60542557.20449999</v>
      </c>
      <c r="E42" s="95">
        <v>69191493.947999999</v>
      </c>
      <c r="F42" s="96">
        <v>43244683.717500001</v>
      </c>
    </row>
    <row r="43" spans="1:6" ht="45">
      <c r="A43" s="88" t="s">
        <v>111</v>
      </c>
      <c r="B43" s="89" t="s">
        <v>112</v>
      </c>
      <c r="C43" s="98">
        <v>81677376.329999998</v>
      </c>
      <c r="D43" s="91">
        <v>28587081.715499997</v>
      </c>
      <c r="E43" s="91">
        <v>32670950.532000002</v>
      </c>
      <c r="F43" s="92">
        <v>20419344.0825</v>
      </c>
    </row>
    <row r="44" spans="1:6" ht="30">
      <c r="A44" s="88" t="s">
        <v>113</v>
      </c>
      <c r="B44" s="100" t="s">
        <v>114</v>
      </c>
      <c r="C44" s="98">
        <v>24117335.530000001</v>
      </c>
      <c r="D44" s="91">
        <v>8441067.4354999997</v>
      </c>
      <c r="E44" s="91">
        <v>9646934.2120000012</v>
      </c>
      <c r="F44" s="92">
        <v>6029333.8825000003</v>
      </c>
    </row>
    <row r="45" spans="1:6" ht="30">
      <c r="A45" s="88" t="s">
        <v>115</v>
      </c>
      <c r="B45" s="89" t="s">
        <v>116</v>
      </c>
      <c r="C45" s="98">
        <v>48234671.060000002</v>
      </c>
      <c r="D45" s="91">
        <v>16882134.870999999</v>
      </c>
      <c r="E45" s="91">
        <v>19293868.424000002</v>
      </c>
      <c r="F45" s="92">
        <v>12058667.765000001</v>
      </c>
    </row>
    <row r="46" spans="1:6" ht="30">
      <c r="A46" s="88" t="s">
        <v>117</v>
      </c>
      <c r="B46" s="89" t="s">
        <v>118</v>
      </c>
      <c r="C46" s="98">
        <v>0</v>
      </c>
      <c r="D46" s="91"/>
      <c r="E46" s="91"/>
      <c r="F46" s="92"/>
    </row>
    <row r="47" spans="1:6" ht="30">
      <c r="A47" s="99" t="s">
        <v>119</v>
      </c>
      <c r="B47" s="100" t="s">
        <v>120</v>
      </c>
      <c r="C47" s="98">
        <v>18949351.949999999</v>
      </c>
      <c r="D47" s="91">
        <v>6632273.1824999992</v>
      </c>
      <c r="E47" s="91">
        <v>7579740.7800000003</v>
      </c>
      <c r="F47" s="92">
        <v>4737337.9874999998</v>
      </c>
    </row>
    <row r="48" spans="1:6">
      <c r="A48" s="88"/>
      <c r="B48" s="89"/>
      <c r="C48" s="90"/>
      <c r="D48" s="91"/>
      <c r="E48" s="91"/>
      <c r="F48" s="92"/>
    </row>
    <row r="49" spans="1:6" hidden="1">
      <c r="A49" s="93" t="s">
        <v>121</v>
      </c>
      <c r="B49" s="94" t="s">
        <v>122</v>
      </c>
      <c r="C49" s="98">
        <v>0</v>
      </c>
      <c r="D49" s="98">
        <v>0</v>
      </c>
      <c r="E49" s="98">
        <v>0</v>
      </c>
      <c r="F49" s="102">
        <v>0</v>
      </c>
    </row>
    <row r="50" spans="1:6" hidden="1">
      <c r="A50" s="99" t="s">
        <v>123</v>
      </c>
      <c r="B50" s="100" t="s">
        <v>124</v>
      </c>
      <c r="C50" s="98">
        <v>0</v>
      </c>
      <c r="D50" s="91"/>
      <c r="E50" s="91"/>
      <c r="F50" s="92"/>
    </row>
    <row r="51" spans="1:6" hidden="1">
      <c r="A51" s="99" t="s">
        <v>125</v>
      </c>
      <c r="B51" s="100" t="s">
        <v>126</v>
      </c>
      <c r="C51" s="98">
        <v>0</v>
      </c>
      <c r="D51" s="91"/>
      <c r="E51" s="91"/>
      <c r="F51" s="92"/>
    </row>
    <row r="52" spans="1:6" hidden="1">
      <c r="A52" s="99"/>
      <c r="B52" s="100"/>
      <c r="C52" s="90"/>
      <c r="D52" s="91"/>
      <c r="E52" s="91"/>
      <c r="F52" s="92"/>
    </row>
    <row r="53" spans="1:6">
      <c r="A53" s="93">
        <v>1</v>
      </c>
      <c r="B53" s="94" t="s">
        <v>127</v>
      </c>
      <c r="C53" s="95">
        <v>311045000</v>
      </c>
      <c r="D53" s="95">
        <v>131910000</v>
      </c>
      <c r="E53" s="95">
        <v>104180000</v>
      </c>
      <c r="F53" s="96">
        <v>74955000</v>
      </c>
    </row>
    <row r="54" spans="1:6">
      <c r="A54" s="88"/>
      <c r="B54" s="89"/>
      <c r="C54" s="90"/>
      <c r="D54" s="91"/>
      <c r="E54" s="91"/>
      <c r="F54" s="92"/>
    </row>
    <row r="55" spans="1:6">
      <c r="A55" s="93" t="s">
        <v>128</v>
      </c>
      <c r="B55" s="94" t="s">
        <v>129</v>
      </c>
      <c r="C55" s="95">
        <v>865000</v>
      </c>
      <c r="D55" s="95">
        <v>850000</v>
      </c>
      <c r="E55" s="95">
        <v>0</v>
      </c>
      <c r="F55" s="96">
        <v>15000</v>
      </c>
    </row>
    <row r="56" spans="1:6" hidden="1">
      <c r="A56" s="99" t="s">
        <v>130</v>
      </c>
      <c r="B56" s="100" t="s">
        <v>131</v>
      </c>
      <c r="C56" s="98">
        <v>0</v>
      </c>
      <c r="D56" s="91"/>
      <c r="E56" s="91"/>
      <c r="F56" s="92"/>
    </row>
    <row r="57" spans="1:6" ht="30" hidden="1">
      <c r="A57" s="88" t="s">
        <v>132</v>
      </c>
      <c r="B57" s="89" t="s">
        <v>133</v>
      </c>
      <c r="C57" s="98">
        <v>0</v>
      </c>
      <c r="D57" s="91"/>
      <c r="E57" s="91"/>
      <c r="F57" s="92"/>
    </row>
    <row r="58" spans="1:6" hidden="1">
      <c r="A58" s="99" t="s">
        <v>134</v>
      </c>
      <c r="B58" s="100" t="s">
        <v>135</v>
      </c>
      <c r="C58" s="98">
        <v>0</v>
      </c>
      <c r="D58" s="91"/>
      <c r="E58" s="91"/>
      <c r="F58" s="92"/>
    </row>
    <row r="59" spans="1:6" ht="30" hidden="1">
      <c r="A59" s="99" t="s">
        <v>136</v>
      </c>
      <c r="B59" s="100" t="s">
        <v>137</v>
      </c>
      <c r="C59" s="98">
        <v>0</v>
      </c>
      <c r="D59" s="91"/>
      <c r="E59" s="91"/>
      <c r="F59" s="92"/>
    </row>
    <row r="60" spans="1:6">
      <c r="A60" s="88" t="s">
        <v>138</v>
      </c>
      <c r="B60" s="89" t="s">
        <v>139</v>
      </c>
      <c r="C60" s="98">
        <v>865000</v>
      </c>
      <c r="D60" s="91">
        <v>850000</v>
      </c>
      <c r="E60" s="91">
        <v>0</v>
      </c>
      <c r="F60" s="92">
        <v>15000</v>
      </c>
    </row>
    <row r="61" spans="1:6">
      <c r="A61" s="88"/>
      <c r="B61" s="89"/>
      <c r="C61" s="90"/>
      <c r="D61" s="91"/>
      <c r="E61" s="91"/>
      <c r="F61" s="92"/>
    </row>
    <row r="62" spans="1:6">
      <c r="A62" s="93" t="s">
        <v>140</v>
      </c>
      <c r="B62" s="94" t="s">
        <v>141</v>
      </c>
      <c r="C62" s="95">
        <v>97200000</v>
      </c>
      <c r="D62" s="95">
        <v>49275000</v>
      </c>
      <c r="E62" s="95">
        <v>27400000</v>
      </c>
      <c r="F62" s="96">
        <v>20525000</v>
      </c>
    </row>
    <row r="63" spans="1:6">
      <c r="A63" s="88" t="s">
        <v>142</v>
      </c>
      <c r="B63" s="89" t="s">
        <v>143</v>
      </c>
      <c r="C63" s="98">
        <v>17400000</v>
      </c>
      <c r="D63" s="91">
        <v>6090000</v>
      </c>
      <c r="E63" s="91">
        <v>6960000</v>
      </c>
      <c r="F63" s="92">
        <v>4350000</v>
      </c>
    </row>
    <row r="64" spans="1:6">
      <c r="A64" s="88" t="s">
        <v>144</v>
      </c>
      <c r="B64" s="89" t="s">
        <v>145</v>
      </c>
      <c r="C64" s="98">
        <v>51100000</v>
      </c>
      <c r="D64" s="91">
        <v>17885000</v>
      </c>
      <c r="E64" s="91">
        <v>20440000</v>
      </c>
      <c r="F64" s="92">
        <v>12775000</v>
      </c>
    </row>
    <row r="65" spans="1:6">
      <c r="A65" s="88" t="s">
        <v>146</v>
      </c>
      <c r="B65" s="89" t="s">
        <v>147</v>
      </c>
      <c r="C65" s="98">
        <v>2000000</v>
      </c>
      <c r="D65" s="91">
        <v>1500000</v>
      </c>
      <c r="E65" s="91"/>
      <c r="F65" s="92">
        <v>500000</v>
      </c>
    </row>
    <row r="66" spans="1:6">
      <c r="A66" s="88" t="s">
        <v>148</v>
      </c>
      <c r="B66" s="89" t="s">
        <v>149</v>
      </c>
      <c r="C66" s="98">
        <v>24000000</v>
      </c>
      <c r="D66" s="91">
        <v>22300000</v>
      </c>
      <c r="E66" s="91"/>
      <c r="F66" s="92">
        <v>1700000</v>
      </c>
    </row>
    <row r="67" spans="1:6">
      <c r="A67" s="88" t="s">
        <v>150</v>
      </c>
      <c r="B67" s="89" t="s">
        <v>151</v>
      </c>
      <c r="C67" s="98">
        <v>2700000</v>
      </c>
      <c r="D67" s="91">
        <v>1500000</v>
      </c>
      <c r="E67" s="91"/>
      <c r="F67" s="92">
        <v>1200000</v>
      </c>
    </row>
    <row r="68" spans="1:6">
      <c r="A68" s="88"/>
      <c r="B68" s="89"/>
      <c r="C68" s="90"/>
      <c r="D68" s="91"/>
      <c r="E68" s="91"/>
      <c r="F68" s="92"/>
    </row>
    <row r="69" spans="1:6" ht="25.5">
      <c r="A69" s="93" t="s">
        <v>152</v>
      </c>
      <c r="B69" s="94" t="s">
        <v>153</v>
      </c>
      <c r="C69" s="95">
        <v>13135000</v>
      </c>
      <c r="D69" s="95">
        <v>12565000</v>
      </c>
      <c r="E69" s="95">
        <v>0</v>
      </c>
      <c r="F69" s="96">
        <v>570000</v>
      </c>
    </row>
    <row r="70" spans="1:6">
      <c r="A70" s="88" t="s">
        <v>154</v>
      </c>
      <c r="B70" s="89" t="s">
        <v>155</v>
      </c>
      <c r="C70" s="98">
        <v>2320000</v>
      </c>
      <c r="D70" s="91">
        <v>2000000</v>
      </c>
      <c r="E70" s="91"/>
      <c r="F70" s="92">
        <v>320000</v>
      </c>
    </row>
    <row r="71" spans="1:6" hidden="1">
      <c r="A71" s="88" t="s">
        <v>156</v>
      </c>
      <c r="B71" s="89" t="s">
        <v>157</v>
      </c>
      <c r="C71" s="98">
        <v>0</v>
      </c>
      <c r="D71" s="91"/>
      <c r="E71" s="91"/>
      <c r="F71" s="92"/>
    </row>
    <row r="72" spans="1:6">
      <c r="A72" s="88" t="s">
        <v>158</v>
      </c>
      <c r="B72" s="89" t="s">
        <v>159</v>
      </c>
      <c r="C72" s="98">
        <v>650000</v>
      </c>
      <c r="D72" s="91">
        <v>400000</v>
      </c>
      <c r="E72" s="91"/>
      <c r="F72" s="92">
        <v>250000</v>
      </c>
    </row>
    <row r="73" spans="1:6">
      <c r="A73" s="99" t="s">
        <v>160</v>
      </c>
      <c r="B73" s="100" t="s">
        <v>161</v>
      </c>
      <c r="C73" s="98">
        <v>0</v>
      </c>
      <c r="D73" s="91"/>
      <c r="E73" s="91"/>
      <c r="F73" s="92"/>
    </row>
    <row r="74" spans="1:6">
      <c r="A74" s="88" t="s">
        <v>162</v>
      </c>
      <c r="B74" s="89" t="s">
        <v>163</v>
      </c>
      <c r="C74" s="98">
        <v>165000</v>
      </c>
      <c r="D74" s="91">
        <v>165000</v>
      </c>
      <c r="E74" s="91"/>
      <c r="F74" s="92"/>
    </row>
    <row r="75" spans="1:6" ht="30" hidden="1">
      <c r="A75" s="99" t="s">
        <v>164</v>
      </c>
      <c r="B75" s="100" t="s">
        <v>165</v>
      </c>
      <c r="C75" s="98">
        <v>0</v>
      </c>
      <c r="D75" s="91"/>
      <c r="E75" s="91"/>
      <c r="F75" s="92"/>
    </row>
    <row r="76" spans="1:6" ht="30">
      <c r="A76" s="99" t="s">
        <v>166</v>
      </c>
      <c r="B76" s="100" t="s">
        <v>167</v>
      </c>
      <c r="C76" s="98">
        <v>10000000</v>
      </c>
      <c r="D76" s="91">
        <v>10000000</v>
      </c>
      <c r="E76" s="91"/>
      <c r="F76" s="92"/>
    </row>
    <row r="77" spans="1:6">
      <c r="A77" s="88"/>
      <c r="B77" s="89"/>
      <c r="C77" s="90"/>
      <c r="D77" s="91"/>
      <c r="E77" s="91"/>
      <c r="F77" s="92"/>
    </row>
    <row r="78" spans="1:6">
      <c r="A78" s="93" t="s">
        <v>168</v>
      </c>
      <c r="B78" s="94" t="s">
        <v>169</v>
      </c>
      <c r="C78" s="95">
        <v>188650000</v>
      </c>
      <c r="D78" s="95">
        <v>67400000</v>
      </c>
      <c r="E78" s="95">
        <v>73800000</v>
      </c>
      <c r="F78" s="96">
        <v>47450000</v>
      </c>
    </row>
    <row r="79" spans="1:6" hidden="1">
      <c r="A79" s="99" t="s">
        <v>170</v>
      </c>
      <c r="B79" s="100" t="s">
        <v>171</v>
      </c>
      <c r="C79" s="98">
        <v>0</v>
      </c>
      <c r="D79" s="91"/>
      <c r="E79" s="91"/>
      <c r="F79" s="92"/>
    </row>
    <row r="80" spans="1:6" hidden="1">
      <c r="A80" s="88" t="s">
        <v>172</v>
      </c>
      <c r="B80" s="89" t="s">
        <v>173</v>
      </c>
      <c r="C80" s="98">
        <v>0</v>
      </c>
      <c r="D80" s="91"/>
      <c r="E80" s="91"/>
      <c r="F80" s="92"/>
    </row>
    <row r="81" spans="1:6" hidden="1">
      <c r="A81" s="88" t="s">
        <v>174</v>
      </c>
      <c r="B81" s="89" t="s">
        <v>175</v>
      </c>
      <c r="C81" s="98">
        <v>0</v>
      </c>
      <c r="D81" s="91"/>
      <c r="E81" s="91"/>
      <c r="F81" s="92"/>
    </row>
    <row r="82" spans="1:6">
      <c r="A82" s="99" t="s">
        <v>176</v>
      </c>
      <c r="B82" s="100" t="s">
        <v>177</v>
      </c>
      <c r="C82" s="98">
        <v>3300000</v>
      </c>
      <c r="D82" s="91">
        <v>3300000</v>
      </c>
      <c r="E82" s="91"/>
      <c r="F82" s="92"/>
    </row>
    <row r="83" spans="1:6" ht="30" hidden="1">
      <c r="A83" s="88" t="s">
        <v>178</v>
      </c>
      <c r="B83" s="89" t="s">
        <v>179</v>
      </c>
      <c r="C83" s="98">
        <v>0</v>
      </c>
      <c r="D83" s="91"/>
      <c r="E83" s="91"/>
      <c r="F83" s="92"/>
    </row>
    <row r="84" spans="1:6">
      <c r="A84" s="88" t="s">
        <v>180</v>
      </c>
      <c r="B84" s="89" t="s">
        <v>181</v>
      </c>
      <c r="C84" s="98">
        <v>172000000</v>
      </c>
      <c r="D84" s="91">
        <v>60199999.999999993</v>
      </c>
      <c r="E84" s="91">
        <v>68800000</v>
      </c>
      <c r="F84" s="92">
        <v>43000000</v>
      </c>
    </row>
    <row r="85" spans="1:6">
      <c r="A85" s="88" t="s">
        <v>182</v>
      </c>
      <c r="B85" s="89" t="s">
        <v>183</v>
      </c>
      <c r="C85" s="98">
        <v>13350000</v>
      </c>
      <c r="D85" s="91">
        <v>3900000</v>
      </c>
      <c r="E85" s="91">
        <v>5000000</v>
      </c>
      <c r="F85" s="92">
        <v>4450000</v>
      </c>
    </row>
    <row r="86" spans="1:6">
      <c r="A86" s="88"/>
      <c r="B86" s="89"/>
      <c r="C86" s="90"/>
      <c r="D86" s="91"/>
      <c r="E86" s="91"/>
      <c r="F86" s="92"/>
    </row>
    <row r="87" spans="1:6">
      <c r="A87" s="93" t="s">
        <v>184</v>
      </c>
      <c r="B87" s="94" t="s">
        <v>185</v>
      </c>
      <c r="C87" s="95">
        <v>995000</v>
      </c>
      <c r="D87" s="95">
        <v>0</v>
      </c>
      <c r="E87" s="95">
        <v>900000</v>
      </c>
      <c r="F87" s="96">
        <v>95000</v>
      </c>
    </row>
    <row r="88" spans="1:6">
      <c r="A88" s="88" t="s">
        <v>186</v>
      </c>
      <c r="B88" s="89" t="s">
        <v>187</v>
      </c>
      <c r="C88" s="98">
        <v>295000</v>
      </c>
      <c r="D88" s="91"/>
      <c r="E88" s="91">
        <v>200000</v>
      </c>
      <c r="F88" s="92">
        <v>95000</v>
      </c>
    </row>
    <row r="89" spans="1:6">
      <c r="A89" s="88" t="s">
        <v>188</v>
      </c>
      <c r="B89" s="89" t="s">
        <v>189</v>
      </c>
      <c r="C89" s="98">
        <v>700000</v>
      </c>
      <c r="D89" s="91"/>
      <c r="E89" s="91">
        <v>700000</v>
      </c>
      <c r="F89" s="92"/>
    </row>
    <row r="90" spans="1:6" hidden="1">
      <c r="A90" s="88" t="s">
        <v>190</v>
      </c>
      <c r="B90" s="89" t="s">
        <v>191</v>
      </c>
      <c r="C90" s="98">
        <v>0</v>
      </c>
      <c r="D90" s="91"/>
      <c r="E90" s="91"/>
      <c r="F90" s="92"/>
    </row>
    <row r="91" spans="1:6" hidden="1">
      <c r="A91" s="88" t="s">
        <v>192</v>
      </c>
      <c r="B91" s="89" t="s">
        <v>193</v>
      </c>
      <c r="C91" s="98">
        <v>0</v>
      </c>
      <c r="D91" s="91"/>
      <c r="E91" s="91"/>
      <c r="F91" s="92"/>
    </row>
    <row r="92" spans="1:6">
      <c r="A92" s="88"/>
      <c r="B92" s="89"/>
      <c r="C92" s="90"/>
      <c r="D92" s="91"/>
      <c r="E92" s="91"/>
      <c r="F92" s="92"/>
    </row>
    <row r="93" spans="1:6" ht="25.5">
      <c r="A93" s="93" t="s">
        <v>194</v>
      </c>
      <c r="B93" s="94" t="s">
        <v>195</v>
      </c>
      <c r="C93" s="95">
        <v>5000000</v>
      </c>
      <c r="D93" s="95">
        <v>0</v>
      </c>
      <c r="E93" s="95">
        <v>0</v>
      </c>
      <c r="F93" s="96">
        <v>5000000</v>
      </c>
    </row>
    <row r="94" spans="1:6">
      <c r="A94" s="88" t="s">
        <v>196</v>
      </c>
      <c r="B94" s="89" t="s">
        <v>197</v>
      </c>
      <c r="C94" s="98">
        <v>5000000</v>
      </c>
      <c r="D94" s="91"/>
      <c r="E94" s="91"/>
      <c r="F94" s="92">
        <v>5000000</v>
      </c>
    </row>
    <row r="95" spans="1:6" hidden="1">
      <c r="A95" s="99" t="s">
        <v>198</v>
      </c>
      <c r="B95" s="100" t="s">
        <v>199</v>
      </c>
      <c r="C95" s="98">
        <v>0</v>
      </c>
      <c r="D95" s="91"/>
      <c r="E95" s="91"/>
      <c r="F95" s="92">
        <v>0</v>
      </c>
    </row>
    <row r="96" spans="1:6" hidden="1">
      <c r="A96" s="99" t="s">
        <v>200</v>
      </c>
      <c r="B96" s="100" t="s">
        <v>201</v>
      </c>
      <c r="C96" s="98">
        <v>0</v>
      </c>
      <c r="D96" s="91"/>
      <c r="E96" s="91"/>
      <c r="F96" s="92">
        <v>0</v>
      </c>
    </row>
    <row r="97" spans="1:6">
      <c r="A97" s="88"/>
      <c r="B97" s="89"/>
      <c r="C97" s="90"/>
      <c r="D97" s="91"/>
      <c r="E97" s="91"/>
      <c r="F97" s="92"/>
    </row>
    <row r="98" spans="1:6">
      <c r="A98" s="93" t="s">
        <v>202</v>
      </c>
      <c r="B98" s="94" t="s">
        <v>203</v>
      </c>
      <c r="C98" s="95">
        <v>5200000</v>
      </c>
      <c r="D98" s="95">
        <v>1820000</v>
      </c>
      <c r="E98" s="95">
        <v>2080000</v>
      </c>
      <c r="F98" s="96">
        <v>1300000</v>
      </c>
    </row>
    <row r="99" spans="1:6">
      <c r="A99" s="88" t="s">
        <v>204</v>
      </c>
      <c r="B99" s="89" t="s">
        <v>205</v>
      </c>
      <c r="C99" s="98">
        <v>5200000</v>
      </c>
      <c r="D99" s="91">
        <v>1820000</v>
      </c>
      <c r="E99" s="91">
        <v>2080000</v>
      </c>
      <c r="F99" s="92">
        <v>1300000</v>
      </c>
    </row>
    <row r="100" spans="1:6" hidden="1">
      <c r="A100" s="88" t="s">
        <v>206</v>
      </c>
      <c r="B100" s="89" t="s">
        <v>207</v>
      </c>
      <c r="C100" s="98">
        <v>0</v>
      </c>
      <c r="D100" s="91"/>
      <c r="E100" s="91"/>
      <c r="F100" s="92"/>
    </row>
    <row r="101" spans="1:6" hidden="1">
      <c r="A101" s="99" t="s">
        <v>208</v>
      </c>
      <c r="B101" s="100" t="s">
        <v>209</v>
      </c>
      <c r="C101" s="98">
        <v>0</v>
      </c>
      <c r="D101" s="91"/>
      <c r="E101" s="91"/>
      <c r="F101" s="92"/>
    </row>
    <row r="102" spans="1:6" hidden="1">
      <c r="A102" s="88"/>
      <c r="B102" s="89"/>
      <c r="C102" s="90"/>
      <c r="D102" s="91"/>
      <c r="E102" s="91"/>
      <c r="F102" s="92"/>
    </row>
    <row r="103" spans="1:6" hidden="1">
      <c r="A103" s="93" t="s">
        <v>210</v>
      </c>
      <c r="B103" s="94" t="s">
        <v>211</v>
      </c>
      <c r="C103" s="95">
        <v>0</v>
      </c>
      <c r="D103" s="95">
        <v>0</v>
      </c>
      <c r="E103" s="95">
        <v>0</v>
      </c>
      <c r="F103" s="96">
        <v>0</v>
      </c>
    </row>
    <row r="104" spans="1:6" hidden="1">
      <c r="A104" s="88" t="s">
        <v>212</v>
      </c>
      <c r="B104" s="89" t="s">
        <v>213</v>
      </c>
      <c r="C104" s="98">
        <v>0</v>
      </c>
      <c r="D104" s="91"/>
      <c r="E104" s="91"/>
      <c r="F104" s="92"/>
    </row>
    <row r="105" spans="1:6" hidden="1">
      <c r="A105" s="99" t="s">
        <v>214</v>
      </c>
      <c r="B105" s="100" t="s">
        <v>215</v>
      </c>
      <c r="C105" s="98">
        <v>0</v>
      </c>
      <c r="D105" s="91"/>
      <c r="E105" s="91"/>
      <c r="F105" s="92"/>
    </row>
    <row r="106" spans="1:6" ht="30" hidden="1">
      <c r="A106" s="88" t="s">
        <v>216</v>
      </c>
      <c r="B106" s="89" t="s">
        <v>217</v>
      </c>
      <c r="C106" s="98">
        <v>0</v>
      </c>
      <c r="D106" s="91"/>
      <c r="E106" s="91"/>
      <c r="F106" s="92"/>
    </row>
    <row r="107" spans="1:6" ht="30" hidden="1">
      <c r="A107" s="88" t="s">
        <v>218</v>
      </c>
      <c r="B107" s="89" t="s">
        <v>219</v>
      </c>
      <c r="C107" s="98">
        <v>0</v>
      </c>
      <c r="D107" s="91"/>
      <c r="E107" s="91"/>
      <c r="F107" s="92"/>
    </row>
    <row r="108" spans="1:6" ht="30" hidden="1">
      <c r="A108" s="88" t="s">
        <v>220</v>
      </c>
      <c r="B108" s="89" t="s">
        <v>221</v>
      </c>
      <c r="C108" s="98">
        <v>0</v>
      </c>
      <c r="D108" s="91"/>
      <c r="E108" s="91"/>
      <c r="F108" s="92"/>
    </row>
    <row r="109" spans="1:6" ht="30" hidden="1">
      <c r="A109" s="88" t="s">
        <v>222</v>
      </c>
      <c r="B109" s="89" t="s">
        <v>223</v>
      </c>
      <c r="C109" s="98">
        <v>0</v>
      </c>
      <c r="D109" s="91"/>
      <c r="E109" s="91"/>
      <c r="F109" s="92"/>
    </row>
    <row r="110" spans="1:6" ht="30" hidden="1">
      <c r="A110" s="88" t="s">
        <v>224</v>
      </c>
      <c r="B110" s="89" t="s">
        <v>225</v>
      </c>
      <c r="C110" s="98">
        <v>0</v>
      </c>
      <c r="D110" s="91"/>
      <c r="E110" s="91"/>
      <c r="F110" s="92"/>
    </row>
    <row r="111" spans="1:6" ht="30" hidden="1">
      <c r="A111" s="88" t="s">
        <v>226</v>
      </c>
      <c r="B111" s="89" t="s">
        <v>227</v>
      </c>
      <c r="C111" s="98">
        <v>0</v>
      </c>
      <c r="D111" s="91"/>
      <c r="E111" s="91"/>
      <c r="F111" s="92"/>
    </row>
    <row r="112" spans="1:6" ht="30" hidden="1">
      <c r="A112" s="88" t="s">
        <v>228</v>
      </c>
      <c r="B112" s="89" t="s">
        <v>229</v>
      </c>
      <c r="C112" s="98">
        <v>0</v>
      </c>
      <c r="D112" s="91"/>
      <c r="E112" s="91"/>
      <c r="F112" s="92"/>
    </row>
    <row r="113" spans="1:6" hidden="1">
      <c r="A113" s="88"/>
      <c r="B113" s="89"/>
      <c r="C113" s="90"/>
      <c r="D113" s="91"/>
      <c r="E113" s="91"/>
      <c r="F113" s="92"/>
    </row>
    <row r="114" spans="1:6" hidden="1">
      <c r="A114" s="93" t="s">
        <v>230</v>
      </c>
      <c r="B114" s="94" t="s">
        <v>231</v>
      </c>
      <c r="C114" s="95">
        <v>0</v>
      </c>
      <c r="D114" s="95">
        <v>0</v>
      </c>
      <c r="E114" s="95">
        <v>0</v>
      </c>
      <c r="F114" s="96">
        <v>0</v>
      </c>
    </row>
    <row r="115" spans="1:6" hidden="1">
      <c r="A115" s="99" t="s">
        <v>232</v>
      </c>
      <c r="B115" s="100" t="s">
        <v>233</v>
      </c>
      <c r="C115" s="98">
        <v>0</v>
      </c>
      <c r="D115" s="91"/>
      <c r="E115" s="91"/>
      <c r="F115" s="92"/>
    </row>
    <row r="116" spans="1:6" hidden="1">
      <c r="A116" s="99" t="s">
        <v>234</v>
      </c>
      <c r="B116" s="100" t="s">
        <v>235</v>
      </c>
      <c r="C116" s="98">
        <v>0</v>
      </c>
      <c r="D116" s="91"/>
      <c r="E116" s="91"/>
      <c r="F116" s="92"/>
    </row>
    <row r="117" spans="1:6" hidden="1">
      <c r="A117" s="99" t="s">
        <v>236</v>
      </c>
      <c r="B117" s="100" t="s">
        <v>237</v>
      </c>
      <c r="C117" s="98">
        <v>0</v>
      </c>
      <c r="D117" s="91"/>
      <c r="E117" s="91"/>
      <c r="F117" s="92"/>
    </row>
    <row r="118" spans="1:6" hidden="1">
      <c r="A118" s="88" t="s">
        <v>238</v>
      </c>
      <c r="B118" s="89" t="s">
        <v>239</v>
      </c>
      <c r="C118" s="98">
        <v>0</v>
      </c>
      <c r="D118" s="91"/>
      <c r="E118" s="91"/>
      <c r="F118" s="92"/>
    </row>
    <row r="119" spans="1:6" hidden="1">
      <c r="A119" s="88"/>
      <c r="B119" s="89"/>
      <c r="C119" s="90"/>
      <c r="D119" s="91"/>
      <c r="E119" s="91"/>
      <c r="F119" s="92"/>
    </row>
    <row r="120" spans="1:6" hidden="1">
      <c r="A120" s="93" t="s">
        <v>240</v>
      </c>
      <c r="B120" s="94" t="s">
        <v>241</v>
      </c>
      <c r="C120" s="98">
        <v>0</v>
      </c>
      <c r="D120" s="98">
        <v>0</v>
      </c>
      <c r="E120" s="98">
        <v>0</v>
      </c>
      <c r="F120" s="102">
        <v>0</v>
      </c>
    </row>
    <row r="121" spans="1:6" hidden="1">
      <c r="A121" s="99" t="s">
        <v>242</v>
      </c>
      <c r="B121" s="100" t="s">
        <v>243</v>
      </c>
      <c r="C121" s="98">
        <v>0</v>
      </c>
      <c r="D121" s="91"/>
      <c r="E121" s="91"/>
      <c r="F121" s="92"/>
    </row>
    <row r="122" spans="1:6" hidden="1">
      <c r="A122" s="99" t="s">
        <v>244</v>
      </c>
      <c r="B122" s="100" t="s">
        <v>245</v>
      </c>
      <c r="C122" s="98">
        <v>0</v>
      </c>
      <c r="D122" s="91"/>
      <c r="E122" s="91"/>
      <c r="F122" s="92"/>
    </row>
    <row r="123" spans="1:6" hidden="1">
      <c r="A123" s="99" t="s">
        <v>246</v>
      </c>
      <c r="B123" s="100" t="s">
        <v>247</v>
      </c>
      <c r="C123" s="98">
        <v>0</v>
      </c>
      <c r="D123" s="91"/>
      <c r="E123" s="91"/>
      <c r="F123" s="92"/>
    </row>
    <row r="124" spans="1:6" ht="30" hidden="1">
      <c r="A124" s="99" t="s">
        <v>248</v>
      </c>
      <c r="B124" s="100" t="s">
        <v>249</v>
      </c>
      <c r="C124" s="98">
        <v>0</v>
      </c>
      <c r="D124" s="91"/>
      <c r="E124" s="91"/>
      <c r="F124" s="92"/>
    </row>
    <row r="125" spans="1:6" hidden="1">
      <c r="A125" s="99" t="s">
        <v>250</v>
      </c>
      <c r="B125" s="100" t="s">
        <v>251</v>
      </c>
      <c r="C125" s="98">
        <v>0</v>
      </c>
      <c r="D125" s="91"/>
      <c r="E125" s="91"/>
      <c r="F125" s="92"/>
    </row>
    <row r="126" spans="1:6" hidden="1">
      <c r="A126" s="88" t="s">
        <v>252</v>
      </c>
      <c r="B126" s="89" t="s">
        <v>253</v>
      </c>
      <c r="C126" s="98">
        <v>0</v>
      </c>
      <c r="D126" s="91"/>
      <c r="E126" s="91"/>
      <c r="F126" s="92"/>
    </row>
    <row r="127" spans="1:6">
      <c r="A127" s="88"/>
      <c r="B127" s="89"/>
      <c r="C127" s="90"/>
      <c r="D127" s="91"/>
      <c r="E127" s="91"/>
      <c r="F127" s="92"/>
    </row>
    <row r="128" spans="1:6">
      <c r="A128" s="93">
        <v>2</v>
      </c>
      <c r="B128" s="94" t="s">
        <v>254</v>
      </c>
      <c r="C128" s="95">
        <v>46910200</v>
      </c>
      <c r="D128" s="95">
        <v>12075500</v>
      </c>
      <c r="E128" s="95">
        <v>12317000</v>
      </c>
      <c r="F128" s="96">
        <v>22517700</v>
      </c>
    </row>
    <row r="129" spans="1:6">
      <c r="A129" s="88"/>
      <c r="B129" s="89"/>
      <c r="C129" s="90"/>
      <c r="D129" s="91"/>
      <c r="E129" s="91"/>
      <c r="F129" s="92"/>
    </row>
    <row r="130" spans="1:6">
      <c r="A130" s="93" t="s">
        <v>255</v>
      </c>
      <c r="B130" s="94" t="s">
        <v>256</v>
      </c>
      <c r="C130" s="95">
        <v>12530000</v>
      </c>
      <c r="D130" s="95">
        <v>3907500</v>
      </c>
      <c r="E130" s="95">
        <v>3180000</v>
      </c>
      <c r="F130" s="96">
        <v>5442500</v>
      </c>
    </row>
    <row r="131" spans="1:6">
      <c r="A131" s="88" t="s">
        <v>257</v>
      </c>
      <c r="B131" s="89" t="s">
        <v>258</v>
      </c>
      <c r="C131" s="98">
        <v>2625000</v>
      </c>
      <c r="D131" s="91">
        <v>25000</v>
      </c>
      <c r="E131" s="91"/>
      <c r="F131" s="92">
        <v>2600000</v>
      </c>
    </row>
    <row r="132" spans="1:6">
      <c r="A132" s="88" t="s">
        <v>259</v>
      </c>
      <c r="B132" s="89" t="s">
        <v>260</v>
      </c>
      <c r="C132" s="98">
        <v>800000</v>
      </c>
      <c r="D132" s="91">
        <v>100000</v>
      </c>
      <c r="E132" s="91"/>
      <c r="F132" s="92">
        <v>700000</v>
      </c>
    </row>
    <row r="133" spans="1:6">
      <c r="A133" s="99" t="s">
        <v>261</v>
      </c>
      <c r="B133" s="100" t="s">
        <v>262</v>
      </c>
      <c r="C133" s="98">
        <v>0</v>
      </c>
      <c r="D133" s="91"/>
      <c r="E133" s="91"/>
      <c r="F133" s="92"/>
    </row>
    <row r="134" spans="1:6">
      <c r="A134" s="88" t="s">
        <v>263</v>
      </c>
      <c r="B134" s="89" t="s">
        <v>264</v>
      </c>
      <c r="C134" s="98">
        <v>7950000</v>
      </c>
      <c r="D134" s="91">
        <v>2782500</v>
      </c>
      <c r="E134" s="91">
        <v>3180000</v>
      </c>
      <c r="F134" s="92">
        <v>1987500</v>
      </c>
    </row>
    <row r="135" spans="1:6">
      <c r="A135" s="88" t="s">
        <v>265</v>
      </c>
      <c r="B135" s="89" t="s">
        <v>266</v>
      </c>
      <c r="C135" s="98">
        <v>1155000</v>
      </c>
      <c r="D135" s="91">
        <v>1000000</v>
      </c>
      <c r="E135" s="91"/>
      <c r="F135" s="92">
        <v>155000</v>
      </c>
    </row>
    <row r="136" spans="1:6">
      <c r="A136" s="88"/>
      <c r="B136" s="89"/>
      <c r="C136" s="90"/>
      <c r="D136" s="91"/>
      <c r="E136" s="91"/>
      <c r="F136" s="92"/>
    </row>
    <row r="137" spans="1:6" ht="25.5">
      <c r="A137" s="93" t="s">
        <v>267</v>
      </c>
      <c r="B137" s="94" t="s">
        <v>268</v>
      </c>
      <c r="C137" s="95">
        <v>630000</v>
      </c>
      <c r="D137" s="95">
        <v>0</v>
      </c>
      <c r="E137" s="95">
        <v>180000</v>
      </c>
      <c r="F137" s="96">
        <v>450000</v>
      </c>
    </row>
    <row r="138" spans="1:6" hidden="1">
      <c r="A138" s="99" t="s">
        <v>269</v>
      </c>
      <c r="B138" s="100" t="s">
        <v>270</v>
      </c>
      <c r="C138" s="98">
        <v>0</v>
      </c>
      <c r="D138" s="91"/>
      <c r="E138" s="91"/>
      <c r="F138" s="92"/>
    </row>
    <row r="139" spans="1:6">
      <c r="A139" s="88" t="s">
        <v>457</v>
      </c>
      <c r="B139" s="89" t="s">
        <v>272</v>
      </c>
      <c r="C139" s="98">
        <v>100000</v>
      </c>
      <c r="D139" s="91"/>
      <c r="E139" s="91"/>
      <c r="F139" s="92">
        <v>100000</v>
      </c>
    </row>
    <row r="140" spans="1:6">
      <c r="A140" s="88" t="s">
        <v>273</v>
      </c>
      <c r="B140" s="89" t="s">
        <v>274</v>
      </c>
      <c r="C140" s="98">
        <v>530000</v>
      </c>
      <c r="D140" s="91"/>
      <c r="E140" s="91">
        <v>180000</v>
      </c>
      <c r="F140" s="92">
        <v>350000</v>
      </c>
    </row>
    <row r="141" spans="1:6" hidden="1">
      <c r="A141" s="99" t="s">
        <v>275</v>
      </c>
      <c r="B141" s="100" t="s">
        <v>276</v>
      </c>
      <c r="C141" s="98">
        <v>0</v>
      </c>
      <c r="D141" s="91"/>
      <c r="E141" s="91"/>
      <c r="F141" s="92"/>
    </row>
    <row r="142" spans="1:6">
      <c r="A142" s="88"/>
      <c r="B142" s="66"/>
      <c r="C142" s="90"/>
      <c r="D142" s="91"/>
      <c r="E142" s="91"/>
      <c r="F142" s="92"/>
    </row>
    <row r="143" spans="1:6" ht="25.5">
      <c r="A143" s="93" t="s">
        <v>277</v>
      </c>
      <c r="B143" s="94" t="s">
        <v>278</v>
      </c>
      <c r="C143" s="95">
        <v>7970200</v>
      </c>
      <c r="D143" s="95">
        <v>150000</v>
      </c>
      <c r="E143" s="95">
        <v>0</v>
      </c>
      <c r="F143" s="96">
        <v>7820200</v>
      </c>
    </row>
    <row r="144" spans="1:6">
      <c r="A144" s="88" t="s">
        <v>279</v>
      </c>
      <c r="B144" s="89" t="s">
        <v>280</v>
      </c>
      <c r="C144" s="98">
        <v>375000</v>
      </c>
      <c r="D144" s="91"/>
      <c r="E144" s="91"/>
      <c r="F144" s="92">
        <v>375000</v>
      </c>
    </row>
    <row r="145" spans="1:6" ht="30">
      <c r="A145" s="88" t="s">
        <v>281</v>
      </c>
      <c r="B145" s="89" t="s">
        <v>282</v>
      </c>
      <c r="C145" s="98">
        <v>145200</v>
      </c>
      <c r="D145" s="91"/>
      <c r="E145" s="91"/>
      <c r="F145" s="92">
        <v>145200</v>
      </c>
    </row>
    <row r="146" spans="1:6" hidden="1">
      <c r="A146" s="88" t="s">
        <v>283</v>
      </c>
      <c r="B146" s="89" t="s">
        <v>284</v>
      </c>
      <c r="C146" s="98">
        <v>0</v>
      </c>
      <c r="D146" s="91"/>
      <c r="E146" s="91"/>
      <c r="F146" s="92"/>
    </row>
    <row r="147" spans="1:6" ht="30">
      <c r="A147" s="88" t="s">
        <v>285</v>
      </c>
      <c r="B147" s="89" t="s">
        <v>286</v>
      </c>
      <c r="C147" s="98">
        <v>5250000</v>
      </c>
      <c r="D147" s="91">
        <v>150000</v>
      </c>
      <c r="E147" s="91"/>
      <c r="F147" s="92">
        <v>5100000</v>
      </c>
    </row>
    <row r="148" spans="1:6">
      <c r="A148" s="88" t="s">
        <v>287</v>
      </c>
      <c r="B148" s="89" t="s">
        <v>288</v>
      </c>
      <c r="C148" s="98">
        <v>1000000</v>
      </c>
      <c r="D148" s="91"/>
      <c r="E148" s="91"/>
      <c r="F148" s="92">
        <v>1000000</v>
      </c>
    </row>
    <row r="149" spans="1:6">
      <c r="A149" s="88" t="s">
        <v>289</v>
      </c>
      <c r="B149" s="89" t="s">
        <v>290</v>
      </c>
      <c r="C149" s="98">
        <v>200000</v>
      </c>
      <c r="D149" s="91"/>
      <c r="E149" s="91"/>
      <c r="F149" s="92">
        <v>200000</v>
      </c>
    </row>
    <row r="150" spans="1:6" ht="30">
      <c r="A150" s="88" t="s">
        <v>291</v>
      </c>
      <c r="B150" s="89" t="s">
        <v>292</v>
      </c>
      <c r="C150" s="98">
        <v>1000000</v>
      </c>
      <c r="D150" s="91"/>
      <c r="E150" s="91"/>
      <c r="F150" s="92">
        <v>1000000</v>
      </c>
    </row>
    <row r="151" spans="1:6">
      <c r="A151" s="88"/>
      <c r="B151" s="89"/>
      <c r="C151" s="90"/>
      <c r="D151" s="91"/>
      <c r="E151" s="91"/>
      <c r="F151" s="92"/>
    </row>
    <row r="152" spans="1:6" ht="25.5">
      <c r="A152" s="93" t="s">
        <v>293</v>
      </c>
      <c r="B152" s="94" t="s">
        <v>294</v>
      </c>
      <c r="C152" s="95">
        <v>3000000</v>
      </c>
      <c r="D152" s="95">
        <v>1072500</v>
      </c>
      <c r="E152" s="95">
        <v>940000</v>
      </c>
      <c r="F152" s="96">
        <v>987500</v>
      </c>
    </row>
    <row r="153" spans="1:6">
      <c r="A153" s="88" t="s">
        <v>295</v>
      </c>
      <c r="B153" s="89" t="s">
        <v>296</v>
      </c>
      <c r="C153" s="98">
        <v>650000</v>
      </c>
      <c r="D153" s="91">
        <v>250000</v>
      </c>
      <c r="E153" s="91"/>
      <c r="F153" s="92">
        <v>400000</v>
      </c>
    </row>
    <row r="154" spans="1:6">
      <c r="A154" s="88" t="s">
        <v>297</v>
      </c>
      <c r="B154" s="89" t="s">
        <v>298</v>
      </c>
      <c r="C154" s="98">
        <v>2350000</v>
      </c>
      <c r="D154" s="91">
        <v>822500</v>
      </c>
      <c r="E154" s="91">
        <v>940000</v>
      </c>
      <c r="F154" s="92">
        <v>587500</v>
      </c>
    </row>
    <row r="155" spans="1:6">
      <c r="A155" s="99"/>
      <c r="B155" s="100"/>
      <c r="C155" s="90"/>
      <c r="D155" s="91"/>
      <c r="E155" s="91"/>
      <c r="F155" s="92"/>
    </row>
    <row r="156" spans="1:6" ht="25.5" hidden="1">
      <c r="A156" s="93">
        <v>2.0499999999999998</v>
      </c>
      <c r="B156" s="94" t="s">
        <v>299</v>
      </c>
      <c r="C156" s="98">
        <v>0</v>
      </c>
      <c r="D156" s="98">
        <v>0</v>
      </c>
      <c r="E156" s="98">
        <v>0</v>
      </c>
      <c r="F156" s="102">
        <v>0</v>
      </c>
    </row>
    <row r="157" spans="1:6" hidden="1">
      <c r="A157" s="99" t="s">
        <v>300</v>
      </c>
      <c r="B157" s="100" t="s">
        <v>301</v>
      </c>
      <c r="C157" s="98">
        <v>0</v>
      </c>
      <c r="D157" s="91"/>
      <c r="E157" s="91"/>
      <c r="F157" s="92"/>
    </row>
    <row r="158" spans="1:6" hidden="1">
      <c r="A158" s="99" t="s">
        <v>302</v>
      </c>
      <c r="B158" s="100" t="s">
        <v>303</v>
      </c>
      <c r="C158" s="98">
        <v>0</v>
      </c>
      <c r="D158" s="91"/>
      <c r="E158" s="91"/>
      <c r="F158" s="92"/>
    </row>
    <row r="159" spans="1:6" hidden="1">
      <c r="A159" s="99" t="s">
        <v>304</v>
      </c>
      <c r="B159" s="100" t="s">
        <v>305</v>
      </c>
      <c r="C159" s="98">
        <v>0</v>
      </c>
      <c r="D159" s="91"/>
      <c r="E159" s="91"/>
      <c r="F159" s="92"/>
    </row>
    <row r="160" spans="1:6" ht="30" hidden="1">
      <c r="A160" s="99" t="s">
        <v>306</v>
      </c>
      <c r="B160" s="100" t="s">
        <v>307</v>
      </c>
      <c r="C160" s="98">
        <v>0</v>
      </c>
      <c r="D160" s="91"/>
      <c r="E160" s="91"/>
      <c r="F160" s="92"/>
    </row>
    <row r="161" spans="1:6" hidden="1">
      <c r="A161" s="88"/>
      <c r="B161" s="89"/>
      <c r="C161" s="90"/>
      <c r="D161" s="91"/>
      <c r="E161" s="91"/>
      <c r="F161" s="92"/>
    </row>
    <row r="162" spans="1:6" ht="25.5">
      <c r="A162" s="93" t="s">
        <v>308</v>
      </c>
      <c r="B162" s="94" t="s">
        <v>309</v>
      </c>
      <c r="C162" s="95">
        <v>22780000</v>
      </c>
      <c r="D162" s="95">
        <v>6945500</v>
      </c>
      <c r="E162" s="95">
        <v>8017000</v>
      </c>
      <c r="F162" s="96">
        <v>7817500</v>
      </c>
    </row>
    <row r="163" spans="1:6">
      <c r="A163" s="88" t="s">
        <v>310</v>
      </c>
      <c r="B163" s="89" t="s">
        <v>311</v>
      </c>
      <c r="C163" s="98">
        <v>4650000</v>
      </c>
      <c r="D163" s="91">
        <v>1627500</v>
      </c>
      <c r="E163" s="91">
        <v>1860000</v>
      </c>
      <c r="F163" s="92">
        <v>1162500</v>
      </c>
    </row>
    <row r="164" spans="1:6" ht="30">
      <c r="A164" s="88" t="s">
        <v>312</v>
      </c>
      <c r="B164" s="89" t="s">
        <v>313</v>
      </c>
      <c r="C164" s="98">
        <v>1070000</v>
      </c>
      <c r="D164" s="91">
        <v>25000</v>
      </c>
      <c r="E164" s="91">
        <v>245000</v>
      </c>
      <c r="F164" s="92">
        <v>800000</v>
      </c>
    </row>
    <row r="165" spans="1:6">
      <c r="A165" s="88" t="s">
        <v>314</v>
      </c>
      <c r="B165" s="89" t="s">
        <v>315</v>
      </c>
      <c r="C165" s="98">
        <v>12980000</v>
      </c>
      <c r="D165" s="91">
        <v>4543000</v>
      </c>
      <c r="E165" s="91">
        <v>5192000</v>
      </c>
      <c r="F165" s="92">
        <v>3245000</v>
      </c>
    </row>
    <row r="166" spans="1:6">
      <c r="A166" s="88" t="s">
        <v>316</v>
      </c>
      <c r="B166" s="89" t="s">
        <v>317</v>
      </c>
      <c r="C166" s="98">
        <v>2250000</v>
      </c>
      <c r="D166" s="91">
        <v>450000</v>
      </c>
      <c r="E166" s="91">
        <v>600000</v>
      </c>
      <c r="F166" s="92">
        <v>1200000</v>
      </c>
    </row>
    <row r="167" spans="1:6">
      <c r="A167" s="88" t="s">
        <v>318</v>
      </c>
      <c r="B167" s="89" t="s">
        <v>319</v>
      </c>
      <c r="C167" s="98">
        <v>665000</v>
      </c>
      <c r="D167" s="91">
        <v>45000</v>
      </c>
      <c r="E167" s="91"/>
      <c r="F167" s="92">
        <v>620000</v>
      </c>
    </row>
    <row r="168" spans="1:6" ht="30">
      <c r="A168" s="88" t="s">
        <v>320</v>
      </c>
      <c r="B168" s="89" t="s">
        <v>321</v>
      </c>
      <c r="C168" s="98">
        <v>615000</v>
      </c>
      <c r="D168" s="91">
        <v>35000</v>
      </c>
      <c r="E168" s="91"/>
      <c r="F168" s="92">
        <v>580000</v>
      </c>
    </row>
    <row r="169" spans="1:6">
      <c r="A169" s="88" t="s">
        <v>322</v>
      </c>
      <c r="B169" s="89" t="s">
        <v>323</v>
      </c>
      <c r="C169" s="98">
        <v>150000</v>
      </c>
      <c r="D169" s="91">
        <v>20000</v>
      </c>
      <c r="E169" s="91">
        <v>20000</v>
      </c>
      <c r="F169" s="92">
        <v>110000</v>
      </c>
    </row>
    <row r="170" spans="1:6">
      <c r="A170" s="88" t="s">
        <v>324</v>
      </c>
      <c r="B170" s="89" t="s">
        <v>325</v>
      </c>
      <c r="C170" s="98">
        <v>400000</v>
      </c>
      <c r="D170" s="91">
        <v>200000</v>
      </c>
      <c r="E170" s="91">
        <v>100000</v>
      </c>
      <c r="F170" s="92">
        <v>100000</v>
      </c>
    </row>
    <row r="171" spans="1:6">
      <c r="A171" s="88"/>
      <c r="B171" s="89"/>
      <c r="C171" s="90"/>
      <c r="D171" s="91"/>
      <c r="E171" s="91"/>
      <c r="F171" s="92"/>
    </row>
    <row r="172" spans="1:6" hidden="1">
      <c r="A172" s="93">
        <v>5</v>
      </c>
      <c r="B172" s="94" t="s">
        <v>326</v>
      </c>
      <c r="C172" s="95">
        <v>0</v>
      </c>
      <c r="D172" s="95">
        <v>0</v>
      </c>
      <c r="E172" s="95">
        <v>0</v>
      </c>
      <c r="F172" s="96">
        <v>0</v>
      </c>
    </row>
    <row r="173" spans="1:6" hidden="1">
      <c r="A173" s="88"/>
      <c r="B173" s="89"/>
      <c r="C173" s="90"/>
      <c r="D173" s="91"/>
      <c r="E173" s="91"/>
      <c r="F173" s="92"/>
    </row>
    <row r="174" spans="1:6" hidden="1">
      <c r="A174" s="93" t="s">
        <v>327</v>
      </c>
      <c r="B174" s="94" t="s">
        <v>328</v>
      </c>
      <c r="C174" s="95">
        <v>0</v>
      </c>
      <c r="D174" s="95">
        <v>0</v>
      </c>
      <c r="E174" s="95">
        <v>0</v>
      </c>
      <c r="F174" s="96">
        <v>0</v>
      </c>
    </row>
    <row r="175" spans="1:6" hidden="1">
      <c r="A175" s="99" t="s">
        <v>329</v>
      </c>
      <c r="B175" s="100" t="s">
        <v>330</v>
      </c>
      <c r="C175" s="98">
        <v>0</v>
      </c>
      <c r="D175" s="91"/>
      <c r="E175" s="91"/>
      <c r="F175" s="92"/>
    </row>
    <row r="176" spans="1:6" hidden="1">
      <c r="A176" s="99" t="s">
        <v>331</v>
      </c>
      <c r="B176" s="100" t="s">
        <v>332</v>
      </c>
      <c r="C176" s="98">
        <v>0</v>
      </c>
      <c r="D176" s="91"/>
      <c r="E176" s="91"/>
      <c r="F176" s="92"/>
    </row>
    <row r="177" spans="1:6" hidden="1">
      <c r="A177" s="88" t="s">
        <v>333</v>
      </c>
      <c r="B177" s="89" t="s">
        <v>334</v>
      </c>
      <c r="C177" s="98">
        <v>0</v>
      </c>
      <c r="D177" s="91"/>
      <c r="E177" s="91"/>
      <c r="F177" s="92"/>
    </row>
    <row r="178" spans="1:6" hidden="1">
      <c r="A178" s="88" t="s">
        <v>335</v>
      </c>
      <c r="B178" s="89" t="s">
        <v>336</v>
      </c>
      <c r="C178" s="98">
        <v>0</v>
      </c>
      <c r="D178" s="91"/>
      <c r="E178" s="91"/>
      <c r="F178" s="92"/>
    </row>
    <row r="179" spans="1:6" hidden="1">
      <c r="A179" s="88" t="s">
        <v>337</v>
      </c>
      <c r="B179" s="89" t="s">
        <v>338</v>
      </c>
      <c r="C179" s="98">
        <v>0</v>
      </c>
      <c r="D179" s="91"/>
      <c r="E179" s="91"/>
      <c r="F179" s="92"/>
    </row>
    <row r="180" spans="1:6" ht="30" hidden="1">
      <c r="A180" s="99" t="s">
        <v>339</v>
      </c>
      <c r="B180" s="100" t="s">
        <v>340</v>
      </c>
      <c r="C180" s="98">
        <v>0</v>
      </c>
      <c r="D180" s="91"/>
      <c r="E180" s="91"/>
      <c r="F180" s="92"/>
    </row>
    <row r="181" spans="1:6" ht="30" hidden="1">
      <c r="A181" s="88" t="s">
        <v>341</v>
      </c>
      <c r="B181" s="89" t="s">
        <v>342</v>
      </c>
      <c r="C181" s="98">
        <v>0</v>
      </c>
      <c r="D181" s="91"/>
      <c r="E181" s="91"/>
      <c r="F181" s="92"/>
    </row>
    <row r="182" spans="1:6" hidden="1">
      <c r="A182" s="88" t="s">
        <v>343</v>
      </c>
      <c r="B182" s="89" t="s">
        <v>344</v>
      </c>
      <c r="C182" s="98">
        <v>0</v>
      </c>
      <c r="D182" s="91"/>
      <c r="E182" s="91"/>
      <c r="F182" s="92"/>
    </row>
    <row r="183" spans="1:6" hidden="1">
      <c r="A183" s="88"/>
      <c r="B183" s="89"/>
      <c r="C183" s="90"/>
      <c r="D183" s="91"/>
      <c r="E183" s="91"/>
      <c r="F183" s="92"/>
    </row>
    <row r="184" spans="1:6" ht="25.5" hidden="1">
      <c r="A184" s="93">
        <v>5.0199999999999996</v>
      </c>
      <c r="B184" s="94" t="s">
        <v>345</v>
      </c>
      <c r="C184" s="95">
        <v>0</v>
      </c>
      <c r="D184" s="95">
        <v>0</v>
      </c>
      <c r="E184" s="95">
        <v>0</v>
      </c>
      <c r="F184" s="96">
        <v>0</v>
      </c>
    </row>
    <row r="185" spans="1:6" hidden="1">
      <c r="A185" s="99" t="s">
        <v>346</v>
      </c>
      <c r="B185" s="100" t="s">
        <v>347</v>
      </c>
      <c r="C185" s="98">
        <v>0</v>
      </c>
      <c r="D185" s="91"/>
      <c r="E185" s="91"/>
      <c r="F185" s="92"/>
    </row>
    <row r="186" spans="1:6" hidden="1">
      <c r="A186" s="99" t="s">
        <v>348</v>
      </c>
      <c r="B186" s="100" t="s">
        <v>349</v>
      </c>
      <c r="C186" s="98">
        <v>0</v>
      </c>
      <c r="D186" s="91"/>
      <c r="E186" s="91"/>
      <c r="F186" s="92"/>
    </row>
    <row r="187" spans="1:6" hidden="1">
      <c r="A187" s="99" t="s">
        <v>350</v>
      </c>
      <c r="B187" s="100" t="s">
        <v>351</v>
      </c>
      <c r="C187" s="98">
        <v>0</v>
      </c>
      <c r="D187" s="91"/>
      <c r="E187" s="91"/>
      <c r="F187" s="92"/>
    </row>
    <row r="188" spans="1:6" hidden="1">
      <c r="A188" s="99" t="s">
        <v>352</v>
      </c>
      <c r="B188" s="100" t="s">
        <v>353</v>
      </c>
      <c r="C188" s="98">
        <v>0</v>
      </c>
      <c r="D188" s="91"/>
      <c r="E188" s="91"/>
      <c r="F188" s="92"/>
    </row>
    <row r="189" spans="1:6" hidden="1">
      <c r="A189" s="99" t="s">
        <v>354</v>
      </c>
      <c r="B189" s="100" t="s">
        <v>355</v>
      </c>
      <c r="C189" s="98">
        <v>0</v>
      </c>
      <c r="D189" s="91"/>
      <c r="E189" s="91"/>
      <c r="F189" s="92"/>
    </row>
    <row r="190" spans="1:6" hidden="1">
      <c r="A190" s="99" t="s">
        <v>356</v>
      </c>
      <c r="B190" s="100" t="s">
        <v>357</v>
      </c>
      <c r="C190" s="98">
        <v>0</v>
      </c>
      <c r="D190" s="91"/>
      <c r="E190" s="91"/>
      <c r="F190" s="92"/>
    </row>
    <row r="191" spans="1:6" hidden="1">
      <c r="A191" s="99" t="s">
        <v>358</v>
      </c>
      <c r="B191" s="100" t="s">
        <v>359</v>
      </c>
      <c r="C191" s="98">
        <v>0</v>
      </c>
      <c r="D191" s="91"/>
      <c r="E191" s="91"/>
      <c r="F191" s="92"/>
    </row>
    <row r="192" spans="1:6" hidden="1">
      <c r="A192" s="99" t="s">
        <v>360</v>
      </c>
      <c r="B192" s="100" t="s">
        <v>361</v>
      </c>
      <c r="C192" s="98">
        <v>0</v>
      </c>
      <c r="D192" s="91"/>
      <c r="E192" s="91"/>
      <c r="F192" s="92"/>
    </row>
    <row r="193" spans="1:6" hidden="1">
      <c r="A193" s="99"/>
      <c r="B193" s="100"/>
      <c r="C193" s="90"/>
      <c r="D193" s="91"/>
      <c r="E193" s="91"/>
      <c r="F193" s="92"/>
    </row>
    <row r="194" spans="1:6" hidden="1">
      <c r="A194" s="93">
        <v>5.03</v>
      </c>
      <c r="B194" s="94" t="s">
        <v>362</v>
      </c>
      <c r="C194" s="98">
        <v>0</v>
      </c>
      <c r="D194" s="98">
        <v>0</v>
      </c>
      <c r="E194" s="98">
        <v>0</v>
      </c>
      <c r="F194" s="102">
        <v>0</v>
      </c>
    </row>
    <row r="195" spans="1:6" hidden="1">
      <c r="A195" s="99" t="s">
        <v>363</v>
      </c>
      <c r="B195" s="100" t="s">
        <v>364</v>
      </c>
      <c r="C195" s="98">
        <v>0</v>
      </c>
      <c r="D195" s="91"/>
      <c r="E195" s="91"/>
      <c r="F195" s="92"/>
    </row>
    <row r="196" spans="1:6" hidden="1">
      <c r="A196" s="99" t="s">
        <v>365</v>
      </c>
      <c r="B196" s="100" t="s">
        <v>366</v>
      </c>
      <c r="C196" s="98">
        <v>0</v>
      </c>
      <c r="D196" s="91"/>
      <c r="E196" s="91"/>
      <c r="F196" s="92"/>
    </row>
    <row r="197" spans="1:6" hidden="1">
      <c r="A197" s="99" t="s">
        <v>367</v>
      </c>
      <c r="B197" s="100" t="s">
        <v>368</v>
      </c>
      <c r="C197" s="98">
        <v>0</v>
      </c>
      <c r="D197" s="91"/>
      <c r="E197" s="91"/>
      <c r="F197" s="92"/>
    </row>
    <row r="198" spans="1:6" hidden="1">
      <c r="A198" s="88"/>
      <c r="B198" s="89"/>
      <c r="C198" s="90"/>
      <c r="D198" s="91"/>
      <c r="E198" s="91"/>
      <c r="F198" s="92"/>
    </row>
    <row r="199" spans="1:6" hidden="1">
      <c r="A199" s="93" t="s">
        <v>369</v>
      </c>
      <c r="B199" s="94" t="s">
        <v>370</v>
      </c>
      <c r="C199" s="95">
        <v>0</v>
      </c>
      <c r="D199" s="95">
        <v>0</v>
      </c>
      <c r="E199" s="95">
        <v>0</v>
      </c>
      <c r="F199" s="96">
        <v>0</v>
      </c>
    </row>
    <row r="200" spans="1:6" hidden="1">
      <c r="A200" s="99" t="s">
        <v>371</v>
      </c>
      <c r="B200" s="100" t="s">
        <v>372</v>
      </c>
      <c r="C200" s="98">
        <v>0</v>
      </c>
      <c r="D200" s="91"/>
      <c r="E200" s="91"/>
      <c r="F200" s="92"/>
    </row>
    <row r="201" spans="1:6" hidden="1">
      <c r="A201" s="88" t="s">
        <v>373</v>
      </c>
      <c r="B201" s="89" t="s">
        <v>374</v>
      </c>
      <c r="C201" s="98">
        <v>0</v>
      </c>
      <c r="D201" s="91"/>
      <c r="E201" s="91"/>
      <c r="F201" s="92"/>
    </row>
    <row r="202" spans="1:6" hidden="1">
      <c r="A202" s="99" t="s">
        <v>375</v>
      </c>
      <c r="B202" s="100" t="s">
        <v>376</v>
      </c>
      <c r="C202" s="98">
        <v>0</v>
      </c>
      <c r="D202" s="91"/>
      <c r="E202" s="91"/>
      <c r="F202" s="92"/>
    </row>
    <row r="203" spans="1:6" hidden="1">
      <c r="A203" s="88" t="s">
        <v>377</v>
      </c>
      <c r="B203" s="89" t="s">
        <v>378</v>
      </c>
      <c r="C203" s="98">
        <v>0</v>
      </c>
      <c r="D203" s="91"/>
      <c r="E203" s="91"/>
      <c r="F203" s="92"/>
    </row>
    <row r="204" spans="1:6" hidden="1">
      <c r="A204" s="88"/>
      <c r="B204" s="89"/>
      <c r="C204" s="90"/>
      <c r="D204" s="91"/>
      <c r="E204" s="91"/>
      <c r="F204" s="92"/>
    </row>
    <row r="205" spans="1:6">
      <c r="A205" s="93">
        <v>6</v>
      </c>
      <c r="B205" s="94" t="s">
        <v>33</v>
      </c>
      <c r="C205" s="95">
        <v>16700000</v>
      </c>
      <c r="D205" s="95">
        <v>3850000</v>
      </c>
      <c r="E205" s="95">
        <v>10100000</v>
      </c>
      <c r="F205" s="96">
        <v>2750000</v>
      </c>
    </row>
    <row r="206" spans="1:6">
      <c r="A206" s="88"/>
      <c r="B206" s="89"/>
      <c r="C206" s="90"/>
      <c r="D206" s="91"/>
      <c r="E206" s="91"/>
      <c r="F206" s="92"/>
    </row>
    <row r="207" spans="1:6" ht="25.5" hidden="1">
      <c r="A207" s="93" t="s">
        <v>379</v>
      </c>
      <c r="B207" s="94" t="s">
        <v>380</v>
      </c>
      <c r="C207" s="98">
        <v>0</v>
      </c>
      <c r="D207" s="98">
        <v>0</v>
      </c>
      <c r="E207" s="98">
        <v>0</v>
      </c>
      <c r="F207" s="102">
        <v>0</v>
      </c>
    </row>
    <row r="208" spans="1:6" ht="30" hidden="1">
      <c r="A208" s="99" t="s">
        <v>381</v>
      </c>
      <c r="B208" s="100" t="s">
        <v>382</v>
      </c>
      <c r="C208" s="98">
        <v>0</v>
      </c>
      <c r="D208" s="91"/>
      <c r="E208" s="91"/>
      <c r="F208" s="92"/>
    </row>
    <row r="209" spans="1:6" ht="30" hidden="1">
      <c r="A209" s="88" t="s">
        <v>383</v>
      </c>
      <c r="B209" s="89" t="s">
        <v>384</v>
      </c>
      <c r="C209" s="98">
        <v>0</v>
      </c>
      <c r="D209" s="91"/>
      <c r="E209" s="91"/>
      <c r="F209" s="92"/>
    </row>
    <row r="210" spans="1:6" ht="30" hidden="1">
      <c r="A210" s="88" t="s">
        <v>385</v>
      </c>
      <c r="B210" s="89" t="s">
        <v>386</v>
      </c>
      <c r="C210" s="98">
        <v>0</v>
      </c>
      <c r="D210" s="91"/>
      <c r="E210" s="91"/>
      <c r="F210" s="92"/>
    </row>
    <row r="211" spans="1:6" ht="30" hidden="1">
      <c r="A211" s="99" t="s">
        <v>387</v>
      </c>
      <c r="B211" s="100" t="s">
        <v>388</v>
      </c>
      <c r="C211" s="98">
        <v>0</v>
      </c>
      <c r="D211" s="91"/>
      <c r="E211" s="91"/>
      <c r="F211" s="92"/>
    </row>
    <row r="212" spans="1:6" ht="30" hidden="1">
      <c r="A212" s="99" t="s">
        <v>389</v>
      </c>
      <c r="B212" s="100" t="s">
        <v>390</v>
      </c>
      <c r="C212" s="98">
        <v>0</v>
      </c>
      <c r="D212" s="91"/>
      <c r="E212" s="91"/>
      <c r="F212" s="92"/>
    </row>
    <row r="213" spans="1:6" ht="30" hidden="1">
      <c r="A213" s="99" t="s">
        <v>391</v>
      </c>
      <c r="B213" s="100" t="s">
        <v>392</v>
      </c>
      <c r="C213" s="98">
        <v>0</v>
      </c>
      <c r="D213" s="91"/>
      <c r="E213" s="91"/>
      <c r="F213" s="92"/>
    </row>
    <row r="214" spans="1:6" hidden="1">
      <c r="A214" s="99" t="s">
        <v>393</v>
      </c>
      <c r="B214" s="100" t="s">
        <v>394</v>
      </c>
      <c r="C214" s="98">
        <v>0</v>
      </c>
      <c r="D214" s="91"/>
      <c r="E214" s="91"/>
      <c r="F214" s="92"/>
    </row>
    <row r="215" spans="1:6" hidden="1">
      <c r="A215" s="99" t="s">
        <v>395</v>
      </c>
      <c r="B215" s="100" t="s">
        <v>396</v>
      </c>
      <c r="C215" s="98">
        <v>0</v>
      </c>
      <c r="D215" s="91"/>
      <c r="E215" s="91"/>
      <c r="F215" s="92"/>
    </row>
    <row r="216" spans="1:6" hidden="1">
      <c r="A216" s="99" t="s">
        <v>397</v>
      </c>
      <c r="B216" s="100" t="s">
        <v>398</v>
      </c>
      <c r="C216" s="98">
        <v>0</v>
      </c>
      <c r="D216" s="91"/>
      <c r="E216" s="91"/>
      <c r="F216" s="92"/>
    </row>
    <row r="217" spans="1:6" hidden="1">
      <c r="A217" s="88"/>
      <c r="B217" s="89"/>
      <c r="C217" s="90"/>
      <c r="D217" s="91"/>
      <c r="E217" s="91"/>
      <c r="F217" s="92"/>
    </row>
    <row r="218" spans="1:6" ht="25.5" hidden="1">
      <c r="A218" s="93">
        <v>6.02</v>
      </c>
      <c r="B218" s="94" t="s">
        <v>399</v>
      </c>
      <c r="C218" s="98">
        <v>0</v>
      </c>
      <c r="D218" s="98">
        <v>0</v>
      </c>
      <c r="E218" s="98">
        <v>0</v>
      </c>
      <c r="F218" s="102">
        <v>0</v>
      </c>
    </row>
    <row r="219" spans="1:6" hidden="1">
      <c r="A219" s="99" t="s">
        <v>400</v>
      </c>
      <c r="B219" s="100" t="s">
        <v>401</v>
      </c>
      <c r="C219" s="98">
        <v>0</v>
      </c>
      <c r="D219" s="91"/>
      <c r="E219" s="91"/>
      <c r="F219" s="92"/>
    </row>
    <row r="220" spans="1:6" hidden="1">
      <c r="A220" s="99" t="s">
        <v>402</v>
      </c>
      <c r="B220" s="100" t="s">
        <v>403</v>
      </c>
      <c r="C220" s="98">
        <v>0</v>
      </c>
      <c r="D220" s="91"/>
      <c r="E220" s="91"/>
      <c r="F220" s="92"/>
    </row>
    <row r="221" spans="1:6" hidden="1">
      <c r="A221" s="99" t="s">
        <v>404</v>
      </c>
      <c r="B221" s="100" t="s">
        <v>405</v>
      </c>
      <c r="C221" s="98">
        <v>0</v>
      </c>
      <c r="D221" s="91"/>
      <c r="E221" s="91"/>
      <c r="F221" s="92"/>
    </row>
    <row r="222" spans="1:6" hidden="1">
      <c r="A222" s="99" t="s">
        <v>406</v>
      </c>
      <c r="B222" s="100" t="s">
        <v>407</v>
      </c>
      <c r="C222" s="98">
        <v>0</v>
      </c>
      <c r="D222" s="91"/>
      <c r="E222" s="91"/>
      <c r="F222" s="92"/>
    </row>
    <row r="223" spans="1:6" hidden="1">
      <c r="A223" s="99"/>
      <c r="B223" s="100"/>
      <c r="C223" s="90"/>
      <c r="D223" s="91"/>
      <c r="E223" s="91"/>
      <c r="F223" s="92"/>
    </row>
    <row r="224" spans="1:6">
      <c r="A224" s="93">
        <v>6.03</v>
      </c>
      <c r="B224" s="94" t="s">
        <v>408</v>
      </c>
      <c r="C224" s="95">
        <v>5000000</v>
      </c>
      <c r="D224" s="95">
        <v>1750000</v>
      </c>
      <c r="E224" s="95">
        <v>2000000</v>
      </c>
      <c r="F224" s="96">
        <v>1250000</v>
      </c>
    </row>
    <row r="225" spans="1:6">
      <c r="A225" s="99" t="s">
        <v>409</v>
      </c>
      <c r="B225" s="100" t="s">
        <v>410</v>
      </c>
      <c r="C225" s="98">
        <v>5000000</v>
      </c>
      <c r="D225" s="91">
        <v>1750000</v>
      </c>
      <c r="E225" s="91">
        <v>2000000</v>
      </c>
      <c r="F225" s="92">
        <v>1250000</v>
      </c>
    </row>
    <row r="226" spans="1:6" hidden="1">
      <c r="A226" s="99" t="s">
        <v>411</v>
      </c>
      <c r="B226" s="100" t="s">
        <v>412</v>
      </c>
      <c r="C226" s="98">
        <v>0</v>
      </c>
      <c r="D226" s="91"/>
      <c r="E226" s="91"/>
      <c r="F226" s="92"/>
    </row>
    <row r="227" spans="1:6" hidden="1">
      <c r="A227" s="99" t="s">
        <v>413</v>
      </c>
      <c r="B227" s="100" t="s">
        <v>414</v>
      </c>
      <c r="C227" s="98">
        <v>0</v>
      </c>
      <c r="D227" s="91"/>
      <c r="E227" s="91"/>
      <c r="F227" s="92"/>
    </row>
    <row r="228" spans="1:6" ht="30" hidden="1">
      <c r="A228" s="99" t="s">
        <v>415</v>
      </c>
      <c r="B228" s="100" t="s">
        <v>416</v>
      </c>
      <c r="C228" s="98">
        <v>0</v>
      </c>
      <c r="D228" s="91"/>
      <c r="E228" s="91"/>
      <c r="F228" s="92"/>
    </row>
    <row r="229" spans="1:6" ht="45" hidden="1">
      <c r="A229" s="88" t="s">
        <v>417</v>
      </c>
      <c r="B229" s="89" t="s">
        <v>418</v>
      </c>
      <c r="C229" s="98">
        <v>0</v>
      </c>
      <c r="D229" s="91"/>
      <c r="E229" s="91"/>
      <c r="F229" s="92"/>
    </row>
    <row r="230" spans="1:6" hidden="1">
      <c r="A230" s="99" t="s">
        <v>419</v>
      </c>
      <c r="B230" s="100" t="s">
        <v>420</v>
      </c>
      <c r="C230" s="98">
        <v>0</v>
      </c>
      <c r="D230" s="91"/>
      <c r="E230" s="91"/>
      <c r="F230" s="92"/>
    </row>
    <row r="231" spans="1:6" hidden="1">
      <c r="A231" s="99"/>
      <c r="B231" s="100"/>
      <c r="C231" s="90"/>
      <c r="D231" s="91"/>
      <c r="E231" s="91"/>
      <c r="F231" s="92"/>
    </row>
    <row r="232" spans="1:6" ht="38.25" hidden="1">
      <c r="A232" s="93">
        <v>6.04</v>
      </c>
      <c r="B232" s="94" t="s">
        <v>421</v>
      </c>
      <c r="C232" s="98">
        <v>0</v>
      </c>
      <c r="D232" s="98">
        <v>0</v>
      </c>
      <c r="E232" s="98">
        <v>0</v>
      </c>
      <c r="F232" s="102">
        <v>0</v>
      </c>
    </row>
    <row r="233" spans="1:6" hidden="1">
      <c r="A233" s="99" t="s">
        <v>422</v>
      </c>
      <c r="B233" s="100" t="s">
        <v>423</v>
      </c>
      <c r="C233" s="98">
        <v>0</v>
      </c>
      <c r="D233" s="91"/>
      <c r="E233" s="91"/>
      <c r="F233" s="92"/>
    </row>
    <row r="234" spans="1:6" hidden="1">
      <c r="A234" s="99" t="s">
        <v>424</v>
      </c>
      <c r="B234" s="100" t="s">
        <v>425</v>
      </c>
      <c r="C234" s="98">
        <v>0</v>
      </c>
      <c r="D234" s="91"/>
      <c r="E234" s="91"/>
      <c r="F234" s="92"/>
    </row>
    <row r="235" spans="1:6" hidden="1">
      <c r="A235" s="99" t="s">
        <v>426</v>
      </c>
      <c r="B235" s="100" t="s">
        <v>427</v>
      </c>
      <c r="C235" s="98">
        <v>0</v>
      </c>
      <c r="D235" s="91"/>
      <c r="E235" s="91"/>
      <c r="F235" s="92"/>
    </row>
    <row r="236" spans="1:6" ht="30" hidden="1">
      <c r="A236" s="88" t="s">
        <v>428</v>
      </c>
      <c r="B236" s="89" t="s">
        <v>429</v>
      </c>
      <c r="C236" s="98">
        <v>0</v>
      </c>
      <c r="D236" s="91"/>
      <c r="E236" s="91"/>
      <c r="F236" s="92"/>
    </row>
    <row r="237" spans="1:6" hidden="1">
      <c r="A237" s="99"/>
      <c r="B237" s="100"/>
      <c r="C237" s="90"/>
      <c r="D237" s="91"/>
      <c r="E237" s="91"/>
      <c r="F237" s="92"/>
    </row>
    <row r="238" spans="1:6" ht="25.5" hidden="1">
      <c r="A238" s="93">
        <v>6.05</v>
      </c>
      <c r="B238" s="94" t="s">
        <v>430</v>
      </c>
      <c r="C238" s="98">
        <v>0</v>
      </c>
      <c r="D238" s="98">
        <v>0</v>
      </c>
      <c r="E238" s="98">
        <v>0</v>
      </c>
      <c r="F238" s="102">
        <v>0</v>
      </c>
    </row>
    <row r="239" spans="1:6" ht="30" hidden="1">
      <c r="A239" s="99" t="s">
        <v>431</v>
      </c>
      <c r="B239" s="100" t="s">
        <v>432</v>
      </c>
      <c r="C239" s="98">
        <v>0</v>
      </c>
      <c r="D239" s="91"/>
      <c r="E239" s="91"/>
      <c r="F239" s="92"/>
    </row>
    <row r="240" spans="1:6">
      <c r="A240" s="99"/>
      <c r="B240" s="100"/>
      <c r="C240" s="90"/>
      <c r="D240" s="91"/>
      <c r="E240" s="91"/>
      <c r="F240" s="92"/>
    </row>
    <row r="241" spans="1:6" ht="25.5">
      <c r="A241" s="93">
        <v>6.06</v>
      </c>
      <c r="B241" s="94" t="s">
        <v>433</v>
      </c>
      <c r="C241" s="95">
        <v>6000000</v>
      </c>
      <c r="D241" s="95">
        <v>2100000</v>
      </c>
      <c r="E241" s="95">
        <v>2400000</v>
      </c>
      <c r="F241" s="96">
        <v>1500000</v>
      </c>
    </row>
    <row r="242" spans="1:6">
      <c r="A242" s="99" t="s">
        <v>434</v>
      </c>
      <c r="B242" s="100" t="s">
        <v>435</v>
      </c>
      <c r="C242" s="98">
        <v>6000000</v>
      </c>
      <c r="D242" s="91">
        <v>2100000</v>
      </c>
      <c r="E242" s="91">
        <v>2400000</v>
      </c>
      <c r="F242" s="92">
        <v>1500000</v>
      </c>
    </row>
    <row r="243" spans="1:6" hidden="1">
      <c r="A243" s="99" t="s">
        <v>436</v>
      </c>
      <c r="B243" s="100" t="s">
        <v>437</v>
      </c>
      <c r="C243" s="98">
        <v>0</v>
      </c>
      <c r="D243" s="91"/>
      <c r="E243" s="91"/>
      <c r="F243" s="92"/>
    </row>
    <row r="244" spans="1:6">
      <c r="A244" s="88"/>
      <c r="B244" s="89"/>
      <c r="C244" s="90"/>
      <c r="D244" s="91"/>
      <c r="E244" s="91"/>
      <c r="F244" s="92"/>
    </row>
    <row r="245" spans="1:6" ht="25.5">
      <c r="A245" s="93" t="s">
        <v>438</v>
      </c>
      <c r="B245" s="94" t="s">
        <v>439</v>
      </c>
      <c r="C245" s="95">
        <v>5700000</v>
      </c>
      <c r="D245" s="95">
        <v>0</v>
      </c>
      <c r="E245" s="95">
        <v>5700000</v>
      </c>
      <c r="F245" s="96">
        <v>0</v>
      </c>
    </row>
    <row r="246" spans="1:6" ht="30">
      <c r="A246" s="88" t="s">
        <v>440</v>
      </c>
      <c r="B246" s="89" t="s">
        <v>441</v>
      </c>
      <c r="C246" s="98">
        <v>5700000</v>
      </c>
      <c r="D246" s="91">
        <v>0</v>
      </c>
      <c r="E246" s="91">
        <v>5700000</v>
      </c>
      <c r="F246" s="92">
        <v>0</v>
      </c>
    </row>
    <row r="247" spans="1:6" ht="30" hidden="1">
      <c r="A247" s="99" t="s">
        <v>442</v>
      </c>
      <c r="B247" s="100" t="s">
        <v>443</v>
      </c>
      <c r="C247" s="98">
        <v>0</v>
      </c>
      <c r="D247" s="91"/>
      <c r="E247" s="91"/>
      <c r="F247" s="92"/>
    </row>
    <row r="248" spans="1:6" hidden="1">
      <c r="A248" s="88"/>
      <c r="B248" s="89"/>
      <c r="C248" s="90"/>
      <c r="D248" s="91"/>
      <c r="E248" s="91"/>
      <c r="F248" s="92"/>
    </row>
    <row r="249" spans="1:6" hidden="1">
      <c r="A249" s="93">
        <v>9</v>
      </c>
      <c r="B249" s="94" t="s">
        <v>444</v>
      </c>
      <c r="C249" s="98">
        <v>0</v>
      </c>
      <c r="D249" s="98">
        <v>0</v>
      </c>
      <c r="E249" s="98">
        <v>0</v>
      </c>
      <c r="F249" s="102">
        <v>0</v>
      </c>
    </row>
    <row r="250" spans="1:6" hidden="1">
      <c r="A250" s="88"/>
      <c r="B250" s="89"/>
      <c r="C250" s="90"/>
      <c r="D250" s="91"/>
      <c r="E250" s="91"/>
      <c r="F250" s="92"/>
    </row>
    <row r="251" spans="1:6" hidden="1">
      <c r="A251" s="93">
        <v>9.01</v>
      </c>
      <c r="B251" s="94" t="s">
        <v>445</v>
      </c>
      <c r="C251" s="98">
        <v>0</v>
      </c>
      <c r="D251" s="98">
        <v>0</v>
      </c>
      <c r="E251" s="98">
        <v>0</v>
      </c>
      <c r="F251" s="102">
        <v>0</v>
      </c>
    </row>
    <row r="252" spans="1:6" hidden="1">
      <c r="A252" s="99" t="s">
        <v>446</v>
      </c>
      <c r="B252" s="100" t="s">
        <v>447</v>
      </c>
      <c r="C252" s="98">
        <v>0</v>
      </c>
      <c r="D252" s="91"/>
      <c r="E252" s="91"/>
      <c r="F252" s="92"/>
    </row>
    <row r="253" spans="1:6" hidden="1">
      <c r="A253" s="99"/>
      <c r="B253" s="100"/>
      <c r="C253" s="90"/>
      <c r="D253" s="91"/>
      <c r="E253" s="91"/>
      <c r="F253" s="92"/>
    </row>
    <row r="254" spans="1:6" ht="25.5" hidden="1">
      <c r="A254" s="93" t="s">
        <v>448</v>
      </c>
      <c r="B254" s="94" t="s">
        <v>449</v>
      </c>
      <c r="C254" s="98">
        <v>0</v>
      </c>
      <c r="D254" s="98">
        <v>0</v>
      </c>
      <c r="E254" s="98">
        <v>0</v>
      </c>
      <c r="F254" s="102">
        <v>0</v>
      </c>
    </row>
    <row r="255" spans="1:6" hidden="1">
      <c r="A255" s="88" t="s">
        <v>450</v>
      </c>
      <c r="B255" s="89" t="s">
        <v>451</v>
      </c>
      <c r="C255" s="98">
        <v>0</v>
      </c>
      <c r="D255" s="91"/>
      <c r="E255" s="91"/>
      <c r="F255" s="92"/>
    </row>
    <row r="256" spans="1:6" ht="30" hidden="1">
      <c r="A256" s="88" t="s">
        <v>452</v>
      </c>
      <c r="B256" s="89" t="s">
        <v>453</v>
      </c>
      <c r="C256" s="98">
        <v>0</v>
      </c>
      <c r="D256" s="91"/>
      <c r="E256" s="91"/>
      <c r="F256" s="92"/>
    </row>
    <row r="257" spans="1:6" ht="15.75" thickBot="1">
      <c r="A257" s="103"/>
      <c r="B257" s="104"/>
      <c r="C257" s="105"/>
      <c r="D257" s="105"/>
      <c r="E257" s="105"/>
      <c r="F257" s="106"/>
    </row>
  </sheetData>
  <mergeCells count="8">
    <mergeCell ref="A1:F1"/>
    <mergeCell ref="A2:F2"/>
    <mergeCell ref="A3:F3"/>
    <mergeCell ref="A4:F4"/>
    <mergeCell ref="A6:A8"/>
    <mergeCell ref="B6:B8"/>
    <mergeCell ref="C6:F6"/>
    <mergeCell ref="C7:C8"/>
  </mergeCells>
  <pageMargins left="0.39370078740157483" right="0.39370078740157483" top="0.39370078740157483" bottom="0.39370078740157483" header="0.31496062992125984" footer="0.31496062992125984"/>
  <pageSetup scale="8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workbookViewId="0">
      <selection activeCell="K250" sqref="J249:K250"/>
    </sheetView>
  </sheetViews>
  <sheetFormatPr baseColWidth="10" defaultRowHeight="15"/>
  <cols>
    <col min="1" max="1" width="8.85546875" bestFit="1" customWidth="1"/>
    <col min="2" max="2" width="38.7109375" customWidth="1"/>
    <col min="3" max="3" width="18.7109375" customWidth="1"/>
    <col min="4" max="5" width="14.85546875" bestFit="1" customWidth="1"/>
    <col min="6" max="6" width="16.5703125" customWidth="1"/>
  </cols>
  <sheetData>
    <row r="1" spans="1:6">
      <c r="A1" s="252" t="s">
        <v>0</v>
      </c>
      <c r="B1" s="252"/>
      <c r="C1" s="252"/>
      <c r="D1" s="252"/>
      <c r="E1" s="252"/>
      <c r="F1" s="252"/>
    </row>
    <row r="2" spans="1:6">
      <c r="A2" s="252" t="s">
        <v>458</v>
      </c>
      <c r="B2" s="252"/>
      <c r="C2" s="252"/>
      <c r="D2" s="252"/>
      <c r="E2" s="252"/>
      <c r="F2" s="252"/>
    </row>
    <row r="3" spans="1:6">
      <c r="A3" s="252" t="s">
        <v>459</v>
      </c>
      <c r="B3" s="252"/>
      <c r="C3" s="252"/>
      <c r="D3" s="252"/>
      <c r="E3" s="252"/>
      <c r="F3" s="252"/>
    </row>
    <row r="4" spans="1:6">
      <c r="A4" s="252" t="s">
        <v>50</v>
      </c>
      <c r="B4" s="252"/>
      <c r="C4" s="252"/>
      <c r="D4" s="252"/>
      <c r="E4" s="252"/>
      <c r="F4" s="252"/>
    </row>
    <row r="5" spans="1:6" ht="15.75" thickBot="1">
      <c r="A5" s="252"/>
      <c r="B5" s="252"/>
      <c r="C5" s="252"/>
      <c r="D5" s="252"/>
      <c r="E5" s="252"/>
      <c r="F5" s="252"/>
    </row>
    <row r="6" spans="1:6" ht="15.75" thickBot="1">
      <c r="A6" s="254" t="s">
        <v>51</v>
      </c>
      <c r="B6" s="256" t="s">
        <v>52</v>
      </c>
      <c r="C6" s="278" t="s">
        <v>460</v>
      </c>
      <c r="D6" s="279"/>
      <c r="E6" s="279"/>
      <c r="F6" s="280"/>
    </row>
    <row r="7" spans="1:6" ht="15.75" thickBot="1">
      <c r="A7" s="255"/>
      <c r="B7" s="276"/>
      <c r="C7" s="281" t="s">
        <v>54</v>
      </c>
      <c r="D7" s="107" t="s">
        <v>55</v>
      </c>
      <c r="E7" s="107" t="s">
        <v>55</v>
      </c>
      <c r="F7" s="108" t="s">
        <v>55</v>
      </c>
    </row>
    <row r="8" spans="1:6" ht="15.75" thickBot="1">
      <c r="A8" s="275"/>
      <c r="B8" s="277"/>
      <c r="C8" s="282"/>
      <c r="D8" s="109" t="s">
        <v>56</v>
      </c>
      <c r="E8" s="109" t="s">
        <v>57</v>
      </c>
      <c r="F8" s="110" t="s">
        <v>58</v>
      </c>
    </row>
    <row r="9" spans="1:6" ht="15.75" thickBot="1">
      <c r="A9" s="79"/>
      <c r="B9" s="111" t="s">
        <v>59</v>
      </c>
      <c r="C9" s="112">
        <v>1228097160</v>
      </c>
      <c r="D9" s="112">
        <v>484803218.79999995</v>
      </c>
      <c r="E9" s="112">
        <v>433170339.20000005</v>
      </c>
      <c r="F9" s="113">
        <v>310123602</v>
      </c>
    </row>
    <row r="10" spans="1:6">
      <c r="A10" s="45"/>
      <c r="B10" s="46"/>
      <c r="C10" s="47"/>
      <c r="D10" s="48"/>
      <c r="E10" s="48"/>
      <c r="F10" s="49"/>
    </row>
    <row r="11" spans="1:6">
      <c r="A11" s="50"/>
      <c r="B11" s="51"/>
      <c r="C11" s="52"/>
      <c r="D11" s="53"/>
      <c r="E11" s="53"/>
      <c r="F11" s="54"/>
    </row>
    <row r="12" spans="1:6">
      <c r="A12" s="55">
        <v>0</v>
      </c>
      <c r="B12" s="56" t="s">
        <v>60</v>
      </c>
      <c r="C12" s="57">
        <v>3389760</v>
      </c>
      <c r="D12" s="57">
        <v>0</v>
      </c>
      <c r="E12" s="57">
        <v>3389760</v>
      </c>
      <c r="F12" s="58">
        <v>0</v>
      </c>
    </row>
    <row r="13" spans="1:6">
      <c r="A13" s="59"/>
      <c r="B13" s="51"/>
      <c r="C13" s="52"/>
      <c r="D13" s="52"/>
      <c r="E13" s="52"/>
      <c r="F13" s="60"/>
    </row>
    <row r="14" spans="1:6" hidden="1">
      <c r="A14" s="55" t="s">
        <v>61</v>
      </c>
      <c r="B14" s="56" t="s">
        <v>62</v>
      </c>
      <c r="C14" s="61">
        <v>0</v>
      </c>
      <c r="D14" s="61">
        <v>0</v>
      </c>
      <c r="E14" s="61">
        <v>0</v>
      </c>
      <c r="F14" s="65">
        <v>0</v>
      </c>
    </row>
    <row r="15" spans="1:6" hidden="1">
      <c r="A15" s="50" t="s">
        <v>63</v>
      </c>
      <c r="B15" s="51" t="s">
        <v>64</v>
      </c>
      <c r="C15" s="61">
        <v>0</v>
      </c>
      <c r="D15" s="53">
        <v>0</v>
      </c>
      <c r="E15" s="53">
        <v>0</v>
      </c>
      <c r="F15" s="54">
        <v>0</v>
      </c>
    </row>
    <row r="16" spans="1:6" hidden="1">
      <c r="A16" s="62" t="s">
        <v>65</v>
      </c>
      <c r="B16" s="63" t="s">
        <v>66</v>
      </c>
      <c r="C16" s="61">
        <v>0</v>
      </c>
      <c r="D16" s="53">
        <v>0</v>
      </c>
      <c r="E16" s="53">
        <v>0</v>
      </c>
      <c r="F16" s="54">
        <v>0</v>
      </c>
    </row>
    <row r="17" spans="1:6" hidden="1">
      <c r="A17" s="62" t="s">
        <v>67</v>
      </c>
      <c r="B17" s="63" t="s">
        <v>68</v>
      </c>
      <c r="C17" s="61">
        <v>0</v>
      </c>
      <c r="D17" s="53">
        <v>0</v>
      </c>
      <c r="E17" s="53">
        <v>0</v>
      </c>
      <c r="F17" s="54">
        <v>0</v>
      </c>
    </row>
    <row r="18" spans="1:6" hidden="1">
      <c r="A18" s="62" t="s">
        <v>69</v>
      </c>
      <c r="B18" s="63" t="s">
        <v>70</v>
      </c>
      <c r="C18" s="61">
        <v>0</v>
      </c>
      <c r="D18" s="53">
        <v>0</v>
      </c>
      <c r="E18" s="53">
        <v>0</v>
      </c>
      <c r="F18" s="54">
        <v>0</v>
      </c>
    </row>
    <row r="19" spans="1:6" hidden="1">
      <c r="A19" s="50" t="s">
        <v>71</v>
      </c>
      <c r="B19" s="51" t="s">
        <v>72</v>
      </c>
      <c r="C19" s="61">
        <v>0</v>
      </c>
      <c r="D19" s="53">
        <v>0</v>
      </c>
      <c r="E19" s="53">
        <v>0</v>
      </c>
      <c r="F19" s="54">
        <v>0</v>
      </c>
    </row>
    <row r="20" spans="1:6" hidden="1">
      <c r="A20" s="50"/>
      <c r="B20" s="51"/>
      <c r="C20" s="52"/>
      <c r="D20" s="53"/>
      <c r="E20" s="53"/>
      <c r="F20" s="54"/>
    </row>
    <row r="21" spans="1:6">
      <c r="A21" s="55" t="s">
        <v>73</v>
      </c>
      <c r="B21" s="56" t="s">
        <v>74</v>
      </c>
      <c r="C21" s="57">
        <v>3389760</v>
      </c>
      <c r="D21" s="57">
        <v>0</v>
      </c>
      <c r="E21" s="57">
        <v>3389760</v>
      </c>
      <c r="F21" s="58">
        <v>0</v>
      </c>
    </row>
    <row r="22" spans="1:6" hidden="1">
      <c r="A22" s="50" t="s">
        <v>75</v>
      </c>
      <c r="B22" s="51" t="s">
        <v>76</v>
      </c>
      <c r="C22" s="61">
        <v>0</v>
      </c>
      <c r="D22" s="53">
        <v>0</v>
      </c>
      <c r="E22" s="53">
        <v>0</v>
      </c>
      <c r="F22" s="54">
        <v>0</v>
      </c>
    </row>
    <row r="23" spans="1:6" hidden="1">
      <c r="A23" s="64" t="s">
        <v>77</v>
      </c>
      <c r="B23" s="51" t="s">
        <v>78</v>
      </c>
      <c r="C23" s="61">
        <v>0</v>
      </c>
      <c r="D23" s="53">
        <v>0</v>
      </c>
      <c r="E23" s="53">
        <v>0</v>
      </c>
      <c r="F23" s="54">
        <v>0</v>
      </c>
    </row>
    <row r="24" spans="1:6" hidden="1">
      <c r="A24" s="64" t="s">
        <v>79</v>
      </c>
      <c r="B24" s="51" t="s">
        <v>80</v>
      </c>
      <c r="C24" s="61">
        <v>0</v>
      </c>
      <c r="D24" s="53">
        <v>0</v>
      </c>
      <c r="E24" s="53">
        <v>0</v>
      </c>
      <c r="F24" s="54">
        <v>0</v>
      </c>
    </row>
    <row r="25" spans="1:6" hidden="1">
      <c r="A25" s="64" t="s">
        <v>81</v>
      </c>
      <c r="B25" s="51" t="s">
        <v>82</v>
      </c>
      <c r="C25" s="61">
        <v>0</v>
      </c>
      <c r="D25" s="53">
        <v>0</v>
      </c>
      <c r="E25" s="53">
        <v>0</v>
      </c>
      <c r="F25" s="54">
        <v>0</v>
      </c>
    </row>
    <row r="26" spans="1:6">
      <c r="A26" s="50" t="s">
        <v>83</v>
      </c>
      <c r="B26" s="51" t="s">
        <v>84</v>
      </c>
      <c r="C26" s="61">
        <v>3389760</v>
      </c>
      <c r="D26" s="53">
        <v>0</v>
      </c>
      <c r="E26" s="53">
        <v>3389760</v>
      </c>
      <c r="F26" s="54">
        <v>0</v>
      </c>
    </row>
    <row r="27" spans="1:6">
      <c r="A27" s="50"/>
      <c r="B27" s="51"/>
      <c r="C27" s="52"/>
      <c r="D27" s="53"/>
      <c r="E27" s="53"/>
      <c r="F27" s="54"/>
    </row>
    <row r="28" spans="1:6" hidden="1">
      <c r="A28" s="55" t="s">
        <v>85</v>
      </c>
      <c r="B28" s="56" t="s">
        <v>86</v>
      </c>
      <c r="C28" s="61">
        <v>0</v>
      </c>
      <c r="D28" s="61">
        <v>0</v>
      </c>
      <c r="E28" s="61">
        <v>0</v>
      </c>
      <c r="F28" s="65">
        <v>0</v>
      </c>
    </row>
    <row r="29" spans="1:6" hidden="1">
      <c r="A29" s="50" t="s">
        <v>87</v>
      </c>
      <c r="B29" s="51" t="s">
        <v>88</v>
      </c>
      <c r="C29" s="61">
        <v>0</v>
      </c>
      <c r="D29" s="53">
        <v>0</v>
      </c>
      <c r="E29" s="53">
        <v>0</v>
      </c>
      <c r="F29" s="54">
        <v>0</v>
      </c>
    </row>
    <row r="30" spans="1:6" hidden="1">
      <c r="A30" s="50" t="s">
        <v>89</v>
      </c>
      <c r="B30" s="51" t="s">
        <v>90</v>
      </c>
      <c r="C30" s="61">
        <v>0</v>
      </c>
      <c r="D30" s="53">
        <v>0</v>
      </c>
      <c r="E30" s="53">
        <v>0</v>
      </c>
      <c r="F30" s="54">
        <v>0</v>
      </c>
    </row>
    <row r="31" spans="1:6" hidden="1">
      <c r="A31" s="50" t="s">
        <v>91</v>
      </c>
      <c r="B31" s="51" t="s">
        <v>92</v>
      </c>
      <c r="C31" s="61">
        <v>0</v>
      </c>
      <c r="D31" s="53">
        <v>0</v>
      </c>
      <c r="E31" s="53">
        <v>0</v>
      </c>
      <c r="F31" s="54">
        <v>0</v>
      </c>
    </row>
    <row r="32" spans="1:6" hidden="1">
      <c r="A32" s="50" t="s">
        <v>93</v>
      </c>
      <c r="B32" s="51" t="s">
        <v>94</v>
      </c>
      <c r="C32" s="61">
        <v>0</v>
      </c>
      <c r="D32" s="53">
        <v>0</v>
      </c>
      <c r="E32" s="53">
        <v>0</v>
      </c>
      <c r="F32" s="54">
        <v>0</v>
      </c>
    </row>
    <row r="33" spans="1:6" hidden="1">
      <c r="A33" s="50" t="s">
        <v>95</v>
      </c>
      <c r="B33" s="51" t="s">
        <v>96</v>
      </c>
      <c r="C33" s="61">
        <v>0</v>
      </c>
      <c r="D33" s="53">
        <v>0</v>
      </c>
      <c r="E33" s="53">
        <v>0</v>
      </c>
      <c r="F33" s="54">
        <v>0</v>
      </c>
    </row>
    <row r="34" spans="1:6" hidden="1">
      <c r="A34" s="50"/>
      <c r="B34" s="51"/>
      <c r="C34" s="52"/>
      <c r="D34" s="53"/>
      <c r="E34" s="53"/>
      <c r="F34" s="54"/>
    </row>
    <row r="35" spans="1:6" ht="25.5" hidden="1">
      <c r="A35" s="55" t="s">
        <v>97</v>
      </c>
      <c r="B35" s="56" t="s">
        <v>98</v>
      </c>
      <c r="C35" s="61">
        <v>0</v>
      </c>
      <c r="D35" s="61">
        <v>0</v>
      </c>
      <c r="E35" s="61">
        <v>0</v>
      </c>
      <c r="F35" s="65">
        <v>0</v>
      </c>
    </row>
    <row r="36" spans="1:6" ht="25.5" hidden="1">
      <c r="A36" s="50" t="s">
        <v>99</v>
      </c>
      <c r="B36" s="51" t="s">
        <v>100</v>
      </c>
      <c r="C36" s="61">
        <v>0</v>
      </c>
      <c r="D36" s="53">
        <v>0</v>
      </c>
      <c r="E36" s="53">
        <v>0</v>
      </c>
      <c r="F36" s="54">
        <v>0</v>
      </c>
    </row>
    <row r="37" spans="1:6" ht="25.5" hidden="1">
      <c r="A37" s="62" t="s">
        <v>101</v>
      </c>
      <c r="B37" s="63" t="s">
        <v>102</v>
      </c>
      <c r="C37" s="61">
        <v>0</v>
      </c>
      <c r="D37" s="53">
        <v>0</v>
      </c>
      <c r="E37" s="53">
        <v>0</v>
      </c>
      <c r="F37" s="54">
        <v>0</v>
      </c>
    </row>
    <row r="38" spans="1:6" ht="25.5" hidden="1">
      <c r="A38" s="62" t="s">
        <v>103</v>
      </c>
      <c r="B38" s="63" t="s">
        <v>104</v>
      </c>
      <c r="C38" s="61">
        <v>0</v>
      </c>
      <c r="D38" s="53">
        <v>0</v>
      </c>
      <c r="E38" s="53">
        <v>0</v>
      </c>
      <c r="F38" s="54">
        <v>0</v>
      </c>
    </row>
    <row r="39" spans="1:6" ht="25.5" hidden="1">
      <c r="A39" s="50" t="s">
        <v>105</v>
      </c>
      <c r="B39" s="51" t="s">
        <v>106</v>
      </c>
      <c r="C39" s="61">
        <v>0</v>
      </c>
      <c r="D39" s="53">
        <v>0</v>
      </c>
      <c r="E39" s="53">
        <v>0</v>
      </c>
      <c r="F39" s="54">
        <v>0</v>
      </c>
    </row>
    <row r="40" spans="1:6" ht="25.5" hidden="1">
      <c r="A40" s="50" t="s">
        <v>107</v>
      </c>
      <c r="B40" s="51" t="s">
        <v>108</v>
      </c>
      <c r="C40" s="61">
        <v>0</v>
      </c>
      <c r="D40" s="53">
        <v>0</v>
      </c>
      <c r="E40" s="53">
        <v>0</v>
      </c>
      <c r="F40" s="54">
        <v>0</v>
      </c>
    </row>
    <row r="41" spans="1:6" hidden="1">
      <c r="A41" s="50"/>
      <c r="B41" s="51"/>
      <c r="C41" s="52"/>
      <c r="D41" s="53"/>
      <c r="E41" s="53"/>
      <c r="F41" s="54"/>
    </row>
    <row r="42" spans="1:6" ht="38.25" hidden="1">
      <c r="A42" s="55" t="s">
        <v>109</v>
      </c>
      <c r="B42" s="56" t="s">
        <v>110</v>
      </c>
      <c r="C42" s="61">
        <v>0</v>
      </c>
      <c r="D42" s="61">
        <v>0</v>
      </c>
      <c r="E42" s="61">
        <v>0</v>
      </c>
      <c r="F42" s="65">
        <v>0</v>
      </c>
    </row>
    <row r="43" spans="1:6" ht="38.25" hidden="1">
      <c r="A43" s="50" t="s">
        <v>111</v>
      </c>
      <c r="B43" s="51" t="s">
        <v>112</v>
      </c>
      <c r="C43" s="61">
        <v>0</v>
      </c>
      <c r="D43" s="53">
        <v>0</v>
      </c>
      <c r="E43" s="53">
        <v>0</v>
      </c>
      <c r="F43" s="54">
        <v>0</v>
      </c>
    </row>
    <row r="44" spans="1:6" ht="25.5" hidden="1">
      <c r="A44" s="50" t="s">
        <v>113</v>
      </c>
      <c r="B44" s="63" t="s">
        <v>114</v>
      </c>
      <c r="C44" s="61">
        <v>0</v>
      </c>
      <c r="D44" s="53">
        <v>0</v>
      </c>
      <c r="E44" s="53">
        <v>0</v>
      </c>
      <c r="F44" s="54">
        <v>0</v>
      </c>
    </row>
    <row r="45" spans="1:6" ht="25.5" hidden="1">
      <c r="A45" s="50" t="s">
        <v>115</v>
      </c>
      <c r="B45" s="51" t="s">
        <v>116</v>
      </c>
      <c r="C45" s="61">
        <v>0</v>
      </c>
      <c r="D45" s="53">
        <v>0</v>
      </c>
      <c r="E45" s="53">
        <v>0</v>
      </c>
      <c r="F45" s="54">
        <v>0</v>
      </c>
    </row>
    <row r="46" spans="1:6" ht="25.5" hidden="1">
      <c r="A46" s="50" t="s">
        <v>117</v>
      </c>
      <c r="B46" s="51" t="s">
        <v>118</v>
      </c>
      <c r="C46" s="61">
        <v>0</v>
      </c>
      <c r="D46" s="53">
        <v>0</v>
      </c>
      <c r="E46" s="53">
        <v>0</v>
      </c>
      <c r="F46" s="54">
        <v>0</v>
      </c>
    </row>
    <row r="47" spans="1:6" ht="25.5" hidden="1">
      <c r="A47" s="62" t="s">
        <v>119</v>
      </c>
      <c r="B47" s="63" t="s">
        <v>120</v>
      </c>
      <c r="C47" s="61">
        <v>0</v>
      </c>
      <c r="D47" s="53">
        <v>0</v>
      </c>
      <c r="E47" s="53">
        <v>0</v>
      </c>
      <c r="F47" s="54">
        <v>0</v>
      </c>
    </row>
    <row r="48" spans="1:6" hidden="1">
      <c r="A48" s="50"/>
      <c r="B48" s="51"/>
      <c r="C48" s="52"/>
      <c r="D48" s="53"/>
      <c r="E48" s="53"/>
      <c r="F48" s="54"/>
    </row>
    <row r="49" spans="1:6" hidden="1">
      <c r="A49" s="55" t="s">
        <v>121</v>
      </c>
      <c r="B49" s="56" t="s">
        <v>122</v>
      </c>
      <c r="C49" s="61">
        <v>0</v>
      </c>
      <c r="D49" s="61">
        <v>0</v>
      </c>
      <c r="E49" s="61">
        <v>0</v>
      </c>
      <c r="F49" s="65">
        <v>0</v>
      </c>
    </row>
    <row r="50" spans="1:6" hidden="1">
      <c r="A50" s="62" t="s">
        <v>123</v>
      </c>
      <c r="B50" s="63" t="s">
        <v>124</v>
      </c>
      <c r="C50" s="61">
        <v>0</v>
      </c>
      <c r="D50" s="53">
        <v>0</v>
      </c>
      <c r="E50" s="53">
        <v>0</v>
      </c>
      <c r="F50" s="54">
        <v>0</v>
      </c>
    </row>
    <row r="51" spans="1:6" hidden="1">
      <c r="A51" s="62" t="s">
        <v>125</v>
      </c>
      <c r="B51" s="63" t="s">
        <v>126</v>
      </c>
      <c r="C51" s="61">
        <v>0</v>
      </c>
      <c r="D51" s="53">
        <v>0</v>
      </c>
      <c r="E51" s="53">
        <v>0</v>
      </c>
      <c r="F51" s="54">
        <v>0</v>
      </c>
    </row>
    <row r="52" spans="1:6" hidden="1">
      <c r="A52" s="62"/>
      <c r="B52" s="63"/>
      <c r="C52" s="52"/>
      <c r="D52" s="53"/>
      <c r="E52" s="53"/>
      <c r="F52" s="54"/>
    </row>
    <row r="53" spans="1:6">
      <c r="A53" s="55">
        <v>1</v>
      </c>
      <c r="B53" s="56" t="s">
        <v>127</v>
      </c>
      <c r="C53" s="57">
        <v>289904712</v>
      </c>
      <c r="D53" s="57">
        <v>148712212</v>
      </c>
      <c r="E53" s="57">
        <v>53930000</v>
      </c>
      <c r="F53" s="58">
        <v>87262500</v>
      </c>
    </row>
    <row r="54" spans="1:6">
      <c r="A54" s="50"/>
      <c r="B54" s="51"/>
      <c r="C54" s="52"/>
      <c r="D54" s="53"/>
      <c r="E54" s="53"/>
      <c r="F54" s="54"/>
    </row>
    <row r="55" spans="1:6" hidden="1">
      <c r="A55" s="55" t="s">
        <v>128</v>
      </c>
      <c r="B55" s="56" t="s">
        <v>129</v>
      </c>
      <c r="C55" s="57">
        <v>0</v>
      </c>
      <c r="D55" s="57">
        <v>0</v>
      </c>
      <c r="E55" s="57">
        <v>0</v>
      </c>
      <c r="F55" s="58">
        <v>0</v>
      </c>
    </row>
    <row r="56" spans="1:6" hidden="1">
      <c r="A56" s="62" t="s">
        <v>130</v>
      </c>
      <c r="B56" s="63" t="s">
        <v>131</v>
      </c>
      <c r="C56" s="61">
        <v>0</v>
      </c>
      <c r="D56" s="53"/>
      <c r="E56" s="53"/>
      <c r="F56" s="54"/>
    </row>
    <row r="57" spans="1:6" hidden="1">
      <c r="A57" s="50" t="s">
        <v>132</v>
      </c>
      <c r="B57" s="51" t="s">
        <v>133</v>
      </c>
      <c r="C57" s="61">
        <v>0</v>
      </c>
      <c r="D57" s="53"/>
      <c r="E57" s="53"/>
      <c r="F57" s="54"/>
    </row>
    <row r="58" spans="1:6" hidden="1">
      <c r="A58" s="62" t="s">
        <v>134</v>
      </c>
      <c r="B58" s="63" t="s">
        <v>135</v>
      </c>
      <c r="C58" s="61">
        <v>0</v>
      </c>
      <c r="D58" s="53"/>
      <c r="E58" s="53"/>
      <c r="F58" s="54"/>
    </row>
    <row r="59" spans="1:6" hidden="1">
      <c r="A59" s="62" t="s">
        <v>136</v>
      </c>
      <c r="B59" s="63" t="s">
        <v>137</v>
      </c>
      <c r="C59" s="61">
        <v>0</v>
      </c>
      <c r="D59" s="53"/>
      <c r="E59" s="53"/>
      <c r="F59" s="54"/>
    </row>
    <row r="60" spans="1:6" hidden="1">
      <c r="A60" s="50" t="s">
        <v>138</v>
      </c>
      <c r="B60" s="51" t="s">
        <v>139</v>
      </c>
      <c r="C60" s="61">
        <v>0</v>
      </c>
      <c r="D60" s="53"/>
      <c r="E60" s="53"/>
      <c r="F60" s="54"/>
    </row>
    <row r="61" spans="1:6" hidden="1">
      <c r="A61" s="50"/>
      <c r="B61" s="51"/>
      <c r="C61" s="52"/>
      <c r="D61" s="53"/>
      <c r="E61" s="53"/>
      <c r="F61" s="54"/>
    </row>
    <row r="62" spans="1:6" hidden="1">
      <c r="A62" s="55" t="s">
        <v>140</v>
      </c>
      <c r="B62" s="56" t="s">
        <v>141</v>
      </c>
      <c r="C62" s="61">
        <v>0</v>
      </c>
      <c r="D62" s="61">
        <v>0</v>
      </c>
      <c r="E62" s="61">
        <v>0</v>
      </c>
      <c r="F62" s="65">
        <v>0</v>
      </c>
    </row>
    <row r="63" spans="1:6" hidden="1">
      <c r="A63" s="50" t="s">
        <v>142</v>
      </c>
      <c r="B63" s="51" t="s">
        <v>143</v>
      </c>
      <c r="C63" s="61">
        <v>0</v>
      </c>
      <c r="D63" s="53">
        <v>0</v>
      </c>
      <c r="E63" s="53">
        <v>0</v>
      </c>
      <c r="F63" s="54">
        <v>0</v>
      </c>
    </row>
    <row r="64" spans="1:6" hidden="1">
      <c r="A64" s="50" t="s">
        <v>144</v>
      </c>
      <c r="B64" s="51" t="s">
        <v>145</v>
      </c>
      <c r="C64" s="61">
        <v>0</v>
      </c>
      <c r="D64" s="53">
        <v>0</v>
      </c>
      <c r="E64" s="53">
        <v>0</v>
      </c>
      <c r="F64" s="54">
        <v>0</v>
      </c>
    </row>
    <row r="65" spans="1:6" hidden="1">
      <c r="A65" s="50" t="s">
        <v>146</v>
      </c>
      <c r="B65" s="51" t="s">
        <v>147</v>
      </c>
      <c r="C65" s="61">
        <v>0</v>
      </c>
      <c r="D65" s="53">
        <v>0</v>
      </c>
      <c r="E65" s="53">
        <v>0</v>
      </c>
      <c r="F65" s="54">
        <v>0</v>
      </c>
    </row>
    <row r="66" spans="1:6" hidden="1">
      <c r="A66" s="50" t="s">
        <v>148</v>
      </c>
      <c r="B66" s="51" t="s">
        <v>149</v>
      </c>
      <c r="C66" s="61">
        <v>0</v>
      </c>
      <c r="D66" s="53">
        <v>0</v>
      </c>
      <c r="E66" s="53">
        <v>0</v>
      </c>
      <c r="F66" s="54">
        <v>0</v>
      </c>
    </row>
    <row r="67" spans="1:6" hidden="1">
      <c r="A67" s="50" t="s">
        <v>150</v>
      </c>
      <c r="B67" s="51" t="s">
        <v>151</v>
      </c>
      <c r="C67" s="61">
        <v>0</v>
      </c>
      <c r="D67" s="53">
        <v>0</v>
      </c>
      <c r="E67" s="53">
        <v>0</v>
      </c>
      <c r="F67" s="54">
        <v>0</v>
      </c>
    </row>
    <row r="68" spans="1:6" hidden="1">
      <c r="A68" s="50"/>
      <c r="B68" s="51"/>
      <c r="C68" s="52"/>
      <c r="D68" s="53"/>
      <c r="E68" s="53"/>
      <c r="F68" s="54"/>
    </row>
    <row r="69" spans="1:6" ht="25.5">
      <c r="A69" s="55" t="s">
        <v>152</v>
      </c>
      <c r="B69" s="56" t="s">
        <v>153</v>
      </c>
      <c r="C69" s="57">
        <v>134262212</v>
      </c>
      <c r="D69" s="57">
        <v>119242212</v>
      </c>
      <c r="E69" s="57">
        <v>2470000</v>
      </c>
      <c r="F69" s="58">
        <v>12550000</v>
      </c>
    </row>
    <row r="70" spans="1:6">
      <c r="A70" s="50" t="s">
        <v>154</v>
      </c>
      <c r="B70" s="51" t="s">
        <v>155</v>
      </c>
      <c r="C70" s="61">
        <v>1700000</v>
      </c>
      <c r="D70" s="53"/>
      <c r="E70" s="53">
        <v>1700000</v>
      </c>
      <c r="F70" s="54"/>
    </row>
    <row r="71" spans="1:6">
      <c r="A71" s="50" t="s">
        <v>156</v>
      </c>
      <c r="B71" s="51" t="s">
        <v>157</v>
      </c>
      <c r="C71" s="61">
        <v>3850000</v>
      </c>
      <c r="D71" s="53">
        <v>2530000</v>
      </c>
      <c r="E71" s="53">
        <v>770000</v>
      </c>
      <c r="F71" s="54">
        <v>550000</v>
      </c>
    </row>
    <row r="72" spans="1:6">
      <c r="A72" s="50" t="s">
        <v>158</v>
      </c>
      <c r="B72" s="51" t="s">
        <v>159</v>
      </c>
      <c r="C72" s="61">
        <v>6500000</v>
      </c>
      <c r="D72" s="53">
        <v>6500000</v>
      </c>
      <c r="E72" s="53"/>
      <c r="F72" s="54"/>
    </row>
    <row r="73" spans="1:6" hidden="1">
      <c r="A73" s="62" t="s">
        <v>160</v>
      </c>
      <c r="B73" s="63" t="s">
        <v>161</v>
      </c>
      <c r="C73" s="61">
        <v>0</v>
      </c>
      <c r="D73" s="53"/>
      <c r="E73" s="53"/>
      <c r="F73" s="54"/>
    </row>
    <row r="74" spans="1:6" hidden="1">
      <c r="A74" s="50" t="s">
        <v>162</v>
      </c>
      <c r="B74" s="51" t="s">
        <v>163</v>
      </c>
      <c r="C74" s="61">
        <v>0</v>
      </c>
      <c r="D74" s="53"/>
      <c r="E74" s="53"/>
      <c r="F74" s="54"/>
    </row>
    <row r="75" spans="1:6" ht="25.5">
      <c r="A75" s="62" t="s">
        <v>164</v>
      </c>
      <c r="B75" s="63" t="s">
        <v>165</v>
      </c>
      <c r="C75" s="61">
        <v>12000000</v>
      </c>
      <c r="D75" s="53"/>
      <c r="E75" s="53"/>
      <c r="F75" s="54">
        <v>12000000</v>
      </c>
    </row>
    <row r="76" spans="1:6" ht="25.5">
      <c r="A76" s="62" t="s">
        <v>166</v>
      </c>
      <c r="B76" s="63" t="s">
        <v>167</v>
      </c>
      <c r="C76" s="61">
        <v>110212212</v>
      </c>
      <c r="D76" s="53">
        <v>110212212</v>
      </c>
      <c r="E76" s="53"/>
      <c r="F76" s="54"/>
    </row>
    <row r="77" spans="1:6">
      <c r="A77" s="50"/>
      <c r="B77" s="51"/>
      <c r="C77" s="52"/>
      <c r="D77" s="53"/>
      <c r="E77" s="53"/>
      <c r="F77" s="54"/>
    </row>
    <row r="78" spans="1:6">
      <c r="A78" s="55" t="s">
        <v>168</v>
      </c>
      <c r="B78" s="56" t="s">
        <v>169</v>
      </c>
      <c r="C78" s="57">
        <v>15400000</v>
      </c>
      <c r="D78" s="57">
        <v>7400000</v>
      </c>
      <c r="E78" s="57">
        <v>5000000</v>
      </c>
      <c r="F78" s="58">
        <v>3000000</v>
      </c>
    </row>
    <row r="79" spans="1:6">
      <c r="A79" s="62" t="s">
        <v>170</v>
      </c>
      <c r="B79" s="63" t="s">
        <v>171</v>
      </c>
      <c r="C79" s="61">
        <v>0</v>
      </c>
      <c r="D79" s="53"/>
      <c r="E79" s="53"/>
      <c r="F79" s="54">
        <v>0</v>
      </c>
    </row>
    <row r="80" spans="1:6">
      <c r="A80" s="50" t="s">
        <v>172</v>
      </c>
      <c r="B80" s="51" t="s">
        <v>173</v>
      </c>
      <c r="C80" s="61">
        <v>2000000</v>
      </c>
      <c r="D80" s="53"/>
      <c r="E80" s="53"/>
      <c r="F80" s="54">
        <v>2000000</v>
      </c>
    </row>
    <row r="81" spans="1:6" hidden="1">
      <c r="A81" s="50" t="s">
        <v>174</v>
      </c>
      <c r="B81" s="51" t="s">
        <v>175</v>
      </c>
      <c r="C81" s="61">
        <v>0</v>
      </c>
      <c r="D81" s="53"/>
      <c r="E81" s="53"/>
      <c r="F81" s="54">
        <v>0</v>
      </c>
    </row>
    <row r="82" spans="1:6" hidden="1">
      <c r="A82" s="62" t="s">
        <v>176</v>
      </c>
      <c r="B82" s="63" t="s">
        <v>177</v>
      </c>
      <c r="C82" s="61">
        <v>0</v>
      </c>
      <c r="D82" s="53"/>
      <c r="E82" s="53"/>
      <c r="F82" s="54">
        <v>0</v>
      </c>
    </row>
    <row r="83" spans="1:6" ht="25.5">
      <c r="A83" s="50" t="s">
        <v>178</v>
      </c>
      <c r="B83" s="51" t="s">
        <v>179</v>
      </c>
      <c r="C83" s="61">
        <v>8000000</v>
      </c>
      <c r="D83" s="53">
        <v>2000000</v>
      </c>
      <c r="E83" s="53">
        <v>5000000</v>
      </c>
      <c r="F83" s="54">
        <v>1000000</v>
      </c>
    </row>
    <row r="84" spans="1:6" hidden="1">
      <c r="A84" s="50" t="s">
        <v>180</v>
      </c>
      <c r="B84" s="51" t="s">
        <v>181</v>
      </c>
      <c r="C84" s="61">
        <v>0</v>
      </c>
      <c r="D84" s="53"/>
      <c r="E84" s="53"/>
      <c r="F84" s="54">
        <v>0</v>
      </c>
    </row>
    <row r="85" spans="1:6">
      <c r="A85" s="50" t="s">
        <v>182</v>
      </c>
      <c r="B85" s="51" t="s">
        <v>183</v>
      </c>
      <c r="C85" s="61">
        <v>5400000</v>
      </c>
      <c r="D85" s="53">
        <v>5400000</v>
      </c>
      <c r="E85" s="53"/>
      <c r="F85" s="54">
        <v>0</v>
      </c>
    </row>
    <row r="86" spans="1:6">
      <c r="A86" s="50"/>
      <c r="B86" s="51"/>
      <c r="C86" s="52"/>
      <c r="D86" s="53"/>
      <c r="E86" s="53"/>
      <c r="F86" s="54"/>
    </row>
    <row r="87" spans="1:6">
      <c r="A87" s="55" t="s">
        <v>184</v>
      </c>
      <c r="B87" s="56" t="s">
        <v>185</v>
      </c>
      <c r="C87" s="57">
        <v>3800000</v>
      </c>
      <c r="D87" s="57">
        <v>0</v>
      </c>
      <c r="E87" s="57">
        <v>3800000</v>
      </c>
      <c r="F87" s="58">
        <v>0</v>
      </c>
    </row>
    <row r="88" spans="1:6" hidden="1">
      <c r="A88" s="50" t="s">
        <v>186</v>
      </c>
      <c r="B88" s="51" t="s">
        <v>187</v>
      </c>
      <c r="C88" s="61">
        <v>0</v>
      </c>
      <c r="D88" s="53">
        <v>0</v>
      </c>
      <c r="E88" s="53"/>
      <c r="F88" s="54">
        <v>0</v>
      </c>
    </row>
    <row r="89" spans="1:6" hidden="1">
      <c r="A89" s="50" t="s">
        <v>188</v>
      </c>
      <c r="B89" s="51" t="s">
        <v>189</v>
      </c>
      <c r="C89" s="61">
        <v>0</v>
      </c>
      <c r="D89" s="53">
        <v>0</v>
      </c>
      <c r="E89" s="53"/>
      <c r="F89" s="54">
        <v>0</v>
      </c>
    </row>
    <row r="90" spans="1:6">
      <c r="A90" s="50" t="s">
        <v>190</v>
      </c>
      <c r="B90" s="51" t="s">
        <v>191</v>
      </c>
      <c r="C90" s="61">
        <v>2000000</v>
      </c>
      <c r="D90" s="53">
        <v>0</v>
      </c>
      <c r="E90" s="53">
        <v>2000000</v>
      </c>
      <c r="F90" s="54">
        <v>0</v>
      </c>
    </row>
    <row r="91" spans="1:6">
      <c r="A91" s="50" t="s">
        <v>192</v>
      </c>
      <c r="B91" s="51" t="s">
        <v>193</v>
      </c>
      <c r="C91" s="61">
        <v>1800000</v>
      </c>
      <c r="D91" s="53">
        <v>0</v>
      </c>
      <c r="E91" s="53">
        <v>1800000</v>
      </c>
      <c r="F91" s="54">
        <v>0</v>
      </c>
    </row>
    <row r="92" spans="1:6">
      <c r="A92" s="50"/>
      <c r="B92" s="51"/>
      <c r="C92" s="52"/>
      <c r="D92" s="53"/>
      <c r="E92" s="53"/>
      <c r="F92" s="54"/>
    </row>
    <row r="93" spans="1:6" ht="25.5">
      <c r="A93" s="55" t="s">
        <v>194</v>
      </c>
      <c r="B93" s="56" t="s">
        <v>195</v>
      </c>
      <c r="C93" s="57">
        <v>46000000</v>
      </c>
      <c r="D93" s="57">
        <v>16099999.999999998</v>
      </c>
      <c r="E93" s="57">
        <v>18400000</v>
      </c>
      <c r="F93" s="58">
        <v>11500000</v>
      </c>
    </row>
    <row r="94" spans="1:6">
      <c r="A94" s="50" t="s">
        <v>196</v>
      </c>
      <c r="B94" s="51" t="s">
        <v>197</v>
      </c>
      <c r="C94" s="61">
        <v>46000000</v>
      </c>
      <c r="D94" s="53">
        <v>16099999.999999998</v>
      </c>
      <c r="E94" s="53">
        <v>18400000</v>
      </c>
      <c r="F94" s="54">
        <v>11500000</v>
      </c>
    </row>
    <row r="95" spans="1:6" hidden="1">
      <c r="A95" s="62" t="s">
        <v>198</v>
      </c>
      <c r="B95" s="63" t="s">
        <v>199</v>
      </c>
      <c r="C95" s="61">
        <v>0</v>
      </c>
      <c r="D95" s="53">
        <v>0</v>
      </c>
      <c r="E95" s="53">
        <v>0</v>
      </c>
      <c r="F95" s="54">
        <v>0</v>
      </c>
    </row>
    <row r="96" spans="1:6" hidden="1">
      <c r="A96" s="62" t="s">
        <v>200</v>
      </c>
      <c r="B96" s="63" t="s">
        <v>201</v>
      </c>
      <c r="C96" s="61">
        <v>0</v>
      </c>
      <c r="D96" s="53">
        <v>0</v>
      </c>
      <c r="E96" s="53">
        <v>0</v>
      </c>
      <c r="F96" s="54">
        <v>0</v>
      </c>
    </row>
    <row r="97" spans="1:6">
      <c r="A97" s="50"/>
      <c r="B97" s="51"/>
      <c r="C97" s="52"/>
      <c r="D97" s="53"/>
      <c r="E97" s="53"/>
      <c r="F97" s="54"/>
    </row>
    <row r="98" spans="1:6">
      <c r="A98" s="55" t="s">
        <v>202</v>
      </c>
      <c r="B98" s="56" t="s">
        <v>203</v>
      </c>
      <c r="C98" s="57">
        <v>25420000</v>
      </c>
      <c r="D98" s="57">
        <v>1830000</v>
      </c>
      <c r="E98" s="57">
        <v>22790000</v>
      </c>
      <c r="F98" s="58">
        <v>800000</v>
      </c>
    </row>
    <row r="99" spans="1:6">
      <c r="A99" s="50" t="s">
        <v>204</v>
      </c>
      <c r="B99" s="51" t="s">
        <v>205</v>
      </c>
      <c r="C99" s="61">
        <v>19670000</v>
      </c>
      <c r="D99" s="53">
        <v>0</v>
      </c>
      <c r="E99" s="53">
        <v>19670000</v>
      </c>
      <c r="F99" s="54"/>
    </row>
    <row r="100" spans="1:6">
      <c r="A100" s="50" t="s">
        <v>206</v>
      </c>
      <c r="B100" s="51" t="s">
        <v>207</v>
      </c>
      <c r="C100" s="61">
        <v>5750000</v>
      </c>
      <c r="D100" s="53">
        <v>1830000</v>
      </c>
      <c r="E100" s="53">
        <v>3120000</v>
      </c>
      <c r="F100" s="54">
        <v>800000</v>
      </c>
    </row>
    <row r="101" spans="1:6" hidden="1">
      <c r="A101" s="62" t="s">
        <v>208</v>
      </c>
      <c r="B101" s="63" t="s">
        <v>209</v>
      </c>
      <c r="C101" s="61">
        <v>0</v>
      </c>
      <c r="D101" s="53">
        <v>0</v>
      </c>
      <c r="E101" s="53">
        <v>0</v>
      </c>
      <c r="F101" s="54">
        <v>0</v>
      </c>
    </row>
    <row r="102" spans="1:6">
      <c r="A102" s="50"/>
      <c r="B102" s="51"/>
      <c r="C102" s="52"/>
      <c r="D102" s="53"/>
      <c r="E102" s="53"/>
      <c r="F102" s="54"/>
    </row>
    <row r="103" spans="1:6">
      <c r="A103" s="55" t="s">
        <v>210</v>
      </c>
      <c r="B103" s="56" t="s">
        <v>211</v>
      </c>
      <c r="C103" s="57">
        <v>64822500</v>
      </c>
      <c r="D103" s="57">
        <v>4140000</v>
      </c>
      <c r="E103" s="57">
        <v>1470000</v>
      </c>
      <c r="F103" s="58">
        <v>59212500</v>
      </c>
    </row>
    <row r="104" spans="1:6">
      <c r="A104" s="50" t="s">
        <v>212</v>
      </c>
      <c r="B104" s="51" t="s">
        <v>213</v>
      </c>
      <c r="C104" s="61">
        <v>7200000</v>
      </c>
      <c r="D104" s="53">
        <v>2000000</v>
      </c>
      <c r="E104" s="53"/>
      <c r="F104" s="54">
        <v>5200000</v>
      </c>
    </row>
    <row r="105" spans="1:6" hidden="1">
      <c r="A105" s="62" t="s">
        <v>214</v>
      </c>
      <c r="B105" s="63" t="s">
        <v>215</v>
      </c>
      <c r="C105" s="61">
        <v>0</v>
      </c>
      <c r="D105" s="53">
        <v>0</v>
      </c>
      <c r="E105" s="53"/>
      <c r="F105" s="54">
        <v>0</v>
      </c>
    </row>
    <row r="106" spans="1:6" ht="25.5" hidden="1">
      <c r="A106" s="50" t="s">
        <v>216</v>
      </c>
      <c r="B106" s="51" t="s">
        <v>217</v>
      </c>
      <c r="C106" s="61">
        <v>0</v>
      </c>
      <c r="D106" s="53">
        <v>0</v>
      </c>
      <c r="E106" s="53"/>
      <c r="F106" s="54">
        <v>0</v>
      </c>
    </row>
    <row r="107" spans="1:6" ht="25.5">
      <c r="A107" s="50" t="s">
        <v>218</v>
      </c>
      <c r="B107" s="51" t="s">
        <v>219</v>
      </c>
      <c r="C107" s="61">
        <v>10912500</v>
      </c>
      <c r="D107" s="53">
        <v>0</v>
      </c>
      <c r="E107" s="53"/>
      <c r="F107" s="54">
        <v>10912500</v>
      </c>
    </row>
    <row r="108" spans="1:6" ht="25.5">
      <c r="A108" s="50" t="s">
        <v>220</v>
      </c>
      <c r="B108" s="51" t="s">
        <v>221</v>
      </c>
      <c r="C108" s="61">
        <v>500000</v>
      </c>
      <c r="D108" s="53">
        <v>0</v>
      </c>
      <c r="E108" s="53"/>
      <c r="F108" s="54">
        <v>500000</v>
      </c>
    </row>
    <row r="109" spans="1:6" ht="25.5">
      <c r="A109" s="50" t="s">
        <v>222</v>
      </c>
      <c r="B109" s="51" t="s">
        <v>223</v>
      </c>
      <c r="C109" s="61">
        <v>8500000</v>
      </c>
      <c r="D109" s="53">
        <v>0</v>
      </c>
      <c r="E109" s="53"/>
      <c r="F109" s="54">
        <v>8500000</v>
      </c>
    </row>
    <row r="110" spans="1:6" ht="25.5">
      <c r="A110" s="50" t="s">
        <v>224</v>
      </c>
      <c r="B110" s="51" t="s">
        <v>225</v>
      </c>
      <c r="C110" s="61">
        <v>14390000</v>
      </c>
      <c r="D110" s="53">
        <v>640000</v>
      </c>
      <c r="E110" s="53">
        <v>550000</v>
      </c>
      <c r="F110" s="54">
        <v>13200000</v>
      </c>
    </row>
    <row r="111" spans="1:6" ht="25.5">
      <c r="A111" s="50" t="s">
        <v>226</v>
      </c>
      <c r="B111" s="51" t="s">
        <v>227</v>
      </c>
      <c r="C111" s="61">
        <v>22650000</v>
      </c>
      <c r="D111" s="53">
        <v>1000000</v>
      </c>
      <c r="E111" s="53">
        <v>750000</v>
      </c>
      <c r="F111" s="54">
        <v>20900000</v>
      </c>
    </row>
    <row r="112" spans="1:6" ht="25.5">
      <c r="A112" s="50" t="s">
        <v>228</v>
      </c>
      <c r="B112" s="51" t="s">
        <v>229</v>
      </c>
      <c r="C112" s="61">
        <v>670000</v>
      </c>
      <c r="D112" s="53">
        <v>500000</v>
      </c>
      <c r="E112" s="53">
        <v>170000</v>
      </c>
      <c r="F112" s="54">
        <v>0</v>
      </c>
    </row>
    <row r="113" spans="1:6">
      <c r="A113" s="50"/>
      <c r="B113" s="51"/>
      <c r="C113" s="52"/>
      <c r="D113" s="53"/>
      <c r="E113" s="53"/>
      <c r="F113" s="54"/>
    </row>
    <row r="114" spans="1:6">
      <c r="A114" s="55" t="s">
        <v>230</v>
      </c>
      <c r="B114" s="56" t="s">
        <v>231</v>
      </c>
      <c r="C114" s="57">
        <v>200000</v>
      </c>
      <c r="D114" s="57">
        <v>0</v>
      </c>
      <c r="E114" s="57">
        <v>0</v>
      </c>
      <c r="F114" s="58">
        <v>200000</v>
      </c>
    </row>
    <row r="115" spans="1:6" hidden="1">
      <c r="A115" s="62" t="s">
        <v>232</v>
      </c>
      <c r="B115" s="63" t="s">
        <v>233</v>
      </c>
      <c r="C115" s="61">
        <v>0</v>
      </c>
      <c r="D115" s="53">
        <v>0</v>
      </c>
      <c r="E115" s="53">
        <v>0</v>
      </c>
      <c r="F115" s="54">
        <v>0</v>
      </c>
    </row>
    <row r="116" spans="1:6" hidden="1">
      <c r="A116" s="62" t="s">
        <v>234</v>
      </c>
      <c r="B116" s="63" t="s">
        <v>235</v>
      </c>
      <c r="C116" s="61">
        <v>0</v>
      </c>
      <c r="D116" s="53">
        <v>0</v>
      </c>
      <c r="E116" s="53">
        <v>0</v>
      </c>
      <c r="F116" s="54">
        <v>0</v>
      </c>
    </row>
    <row r="117" spans="1:6" hidden="1">
      <c r="A117" s="62" t="s">
        <v>236</v>
      </c>
      <c r="B117" s="63" t="s">
        <v>237</v>
      </c>
      <c r="C117" s="61">
        <v>0</v>
      </c>
      <c r="D117" s="53">
        <v>0</v>
      </c>
      <c r="E117" s="53">
        <v>0</v>
      </c>
      <c r="F117" s="54">
        <v>0</v>
      </c>
    </row>
    <row r="118" spans="1:6">
      <c r="A118" s="50" t="s">
        <v>238</v>
      </c>
      <c r="B118" s="51" t="s">
        <v>239</v>
      </c>
      <c r="C118" s="61">
        <v>200000</v>
      </c>
      <c r="D118" s="53">
        <v>0</v>
      </c>
      <c r="E118" s="53">
        <v>0</v>
      </c>
      <c r="F118" s="54">
        <v>200000</v>
      </c>
    </row>
    <row r="119" spans="1:6">
      <c r="A119" s="50"/>
      <c r="B119" s="51"/>
      <c r="C119" s="52"/>
      <c r="D119" s="53"/>
      <c r="E119" s="53"/>
      <c r="F119" s="54"/>
    </row>
    <row r="120" spans="1:6" hidden="1">
      <c r="A120" s="55" t="s">
        <v>240</v>
      </c>
      <c r="B120" s="56" t="s">
        <v>241</v>
      </c>
      <c r="C120" s="61">
        <v>0</v>
      </c>
      <c r="D120" s="61">
        <v>0</v>
      </c>
      <c r="E120" s="61">
        <v>0</v>
      </c>
      <c r="F120" s="65">
        <v>0</v>
      </c>
    </row>
    <row r="121" spans="1:6" hidden="1">
      <c r="A121" s="62" t="s">
        <v>242</v>
      </c>
      <c r="B121" s="63" t="s">
        <v>243</v>
      </c>
      <c r="C121" s="61">
        <v>0</v>
      </c>
      <c r="D121" s="53">
        <v>0</v>
      </c>
      <c r="E121" s="53">
        <v>0</v>
      </c>
      <c r="F121" s="54">
        <v>0</v>
      </c>
    </row>
    <row r="122" spans="1:6" hidden="1">
      <c r="A122" s="62" t="s">
        <v>244</v>
      </c>
      <c r="B122" s="63" t="s">
        <v>245</v>
      </c>
      <c r="C122" s="61">
        <v>0</v>
      </c>
      <c r="D122" s="53">
        <v>0</v>
      </c>
      <c r="E122" s="53">
        <v>0</v>
      </c>
      <c r="F122" s="54">
        <v>0</v>
      </c>
    </row>
    <row r="123" spans="1:6" hidden="1">
      <c r="A123" s="62" t="s">
        <v>246</v>
      </c>
      <c r="B123" s="63" t="s">
        <v>247</v>
      </c>
      <c r="C123" s="61">
        <v>0</v>
      </c>
      <c r="D123" s="53">
        <v>0</v>
      </c>
      <c r="E123" s="53">
        <v>0</v>
      </c>
      <c r="F123" s="54">
        <v>0</v>
      </c>
    </row>
    <row r="124" spans="1:6" ht="25.5" hidden="1">
      <c r="A124" s="62" t="s">
        <v>248</v>
      </c>
      <c r="B124" s="63" t="s">
        <v>249</v>
      </c>
      <c r="C124" s="61">
        <v>0</v>
      </c>
      <c r="D124" s="53">
        <v>0</v>
      </c>
      <c r="E124" s="53">
        <v>0</v>
      </c>
      <c r="F124" s="54">
        <v>0</v>
      </c>
    </row>
    <row r="125" spans="1:6" hidden="1">
      <c r="A125" s="62" t="s">
        <v>250</v>
      </c>
      <c r="B125" s="63" t="s">
        <v>251</v>
      </c>
      <c r="C125" s="61">
        <v>0</v>
      </c>
      <c r="D125" s="53">
        <v>0</v>
      </c>
      <c r="E125" s="53">
        <v>0</v>
      </c>
      <c r="F125" s="54">
        <v>0</v>
      </c>
    </row>
    <row r="126" spans="1:6" hidden="1">
      <c r="A126" s="50" t="s">
        <v>252</v>
      </c>
      <c r="B126" s="51" t="s">
        <v>253</v>
      </c>
      <c r="C126" s="61">
        <v>0</v>
      </c>
      <c r="D126" s="53">
        <v>0</v>
      </c>
      <c r="E126" s="53">
        <v>0</v>
      </c>
      <c r="F126" s="54">
        <v>0</v>
      </c>
    </row>
    <row r="127" spans="1:6" hidden="1">
      <c r="A127" s="50"/>
      <c r="B127" s="51"/>
      <c r="C127" s="52"/>
      <c r="D127" s="53"/>
      <c r="E127" s="53"/>
      <c r="F127" s="54"/>
    </row>
    <row r="128" spans="1:6">
      <c r="A128" s="55">
        <v>2</v>
      </c>
      <c r="B128" s="56" t="s">
        <v>254</v>
      </c>
      <c r="C128" s="57">
        <v>5670000</v>
      </c>
      <c r="D128" s="57">
        <v>4670000</v>
      </c>
      <c r="E128" s="57">
        <v>0</v>
      </c>
      <c r="F128" s="58">
        <v>1000000</v>
      </c>
    </row>
    <row r="129" spans="1:6">
      <c r="A129" s="50"/>
      <c r="B129" s="51"/>
      <c r="C129" s="52"/>
      <c r="D129" s="53"/>
      <c r="E129" s="53"/>
      <c r="F129" s="54"/>
    </row>
    <row r="130" spans="1:6">
      <c r="A130" s="55" t="s">
        <v>255</v>
      </c>
      <c r="B130" s="56" t="s">
        <v>256</v>
      </c>
      <c r="C130" s="57">
        <v>450000</v>
      </c>
      <c r="D130" s="57">
        <v>450000</v>
      </c>
      <c r="E130" s="57">
        <v>0</v>
      </c>
      <c r="F130" s="58">
        <v>0</v>
      </c>
    </row>
    <row r="131" spans="1:6" hidden="1">
      <c r="A131" s="50" t="s">
        <v>257</v>
      </c>
      <c r="B131" s="51" t="s">
        <v>258</v>
      </c>
      <c r="C131" s="61">
        <v>0</v>
      </c>
      <c r="D131" s="53">
        <v>0</v>
      </c>
      <c r="E131" s="53">
        <v>0</v>
      </c>
      <c r="F131" s="54">
        <v>0</v>
      </c>
    </row>
    <row r="132" spans="1:6" hidden="1">
      <c r="A132" s="50" t="s">
        <v>259</v>
      </c>
      <c r="B132" s="51" t="s">
        <v>260</v>
      </c>
      <c r="C132" s="61">
        <v>0</v>
      </c>
      <c r="D132" s="53">
        <v>0</v>
      </c>
      <c r="E132" s="53">
        <v>0</v>
      </c>
      <c r="F132" s="54">
        <v>0</v>
      </c>
    </row>
    <row r="133" spans="1:6" hidden="1">
      <c r="A133" s="62" t="s">
        <v>261</v>
      </c>
      <c r="B133" s="63" t="s">
        <v>262</v>
      </c>
      <c r="C133" s="61">
        <v>0</v>
      </c>
      <c r="D133" s="53">
        <v>0</v>
      </c>
      <c r="E133" s="53">
        <v>0</v>
      </c>
      <c r="F133" s="54">
        <v>0</v>
      </c>
    </row>
    <row r="134" spans="1:6">
      <c r="A134" s="50" t="s">
        <v>263</v>
      </c>
      <c r="B134" s="51" t="s">
        <v>264</v>
      </c>
      <c r="C134" s="61">
        <v>450000</v>
      </c>
      <c r="D134" s="53">
        <v>450000</v>
      </c>
      <c r="E134" s="53">
        <v>0</v>
      </c>
      <c r="F134" s="54">
        <v>0</v>
      </c>
    </row>
    <row r="135" spans="1:6" hidden="1">
      <c r="A135" s="50" t="s">
        <v>265</v>
      </c>
      <c r="B135" s="51" t="s">
        <v>266</v>
      </c>
      <c r="C135" s="61">
        <v>0</v>
      </c>
      <c r="D135" s="53"/>
      <c r="E135" s="53">
        <v>0</v>
      </c>
      <c r="F135" s="54">
        <v>0</v>
      </c>
    </row>
    <row r="136" spans="1:6" hidden="1">
      <c r="A136" s="50"/>
      <c r="B136" s="51"/>
      <c r="C136" s="52"/>
      <c r="D136" s="53"/>
      <c r="E136" s="53"/>
      <c r="F136" s="54"/>
    </row>
    <row r="137" spans="1:6" ht="25.5" hidden="1">
      <c r="A137" s="55" t="s">
        <v>267</v>
      </c>
      <c r="B137" s="56" t="s">
        <v>268</v>
      </c>
      <c r="C137" s="57">
        <v>0</v>
      </c>
      <c r="D137" s="57">
        <v>0</v>
      </c>
      <c r="E137" s="57">
        <v>0</v>
      </c>
      <c r="F137" s="58">
        <v>0</v>
      </c>
    </row>
    <row r="138" spans="1:6" hidden="1">
      <c r="A138" s="62" t="s">
        <v>269</v>
      </c>
      <c r="B138" s="63" t="s">
        <v>270</v>
      </c>
      <c r="C138" s="61">
        <v>0</v>
      </c>
      <c r="D138" s="53">
        <v>0</v>
      </c>
      <c r="E138" s="53">
        <v>0</v>
      </c>
      <c r="F138" s="54">
        <v>0</v>
      </c>
    </row>
    <row r="139" spans="1:6" hidden="1">
      <c r="A139" s="50" t="s">
        <v>457</v>
      </c>
      <c r="B139" s="51" t="s">
        <v>272</v>
      </c>
      <c r="C139" s="61">
        <v>0</v>
      </c>
      <c r="D139" s="53"/>
      <c r="E139" s="53"/>
      <c r="F139" s="54"/>
    </row>
    <row r="140" spans="1:6" hidden="1">
      <c r="A140" s="50" t="s">
        <v>273</v>
      </c>
      <c r="B140" s="51" t="s">
        <v>274</v>
      </c>
      <c r="C140" s="61">
        <v>0</v>
      </c>
      <c r="D140" s="53"/>
      <c r="E140" s="53"/>
      <c r="F140" s="54"/>
    </row>
    <row r="141" spans="1:6" hidden="1">
      <c r="A141" s="62" t="s">
        <v>275</v>
      </c>
      <c r="B141" s="63" t="s">
        <v>276</v>
      </c>
      <c r="C141" s="61">
        <v>0</v>
      </c>
      <c r="D141" s="53">
        <v>0</v>
      </c>
      <c r="E141" s="53">
        <v>0</v>
      </c>
      <c r="F141" s="54">
        <v>0</v>
      </c>
    </row>
    <row r="142" spans="1:6" hidden="1">
      <c r="A142" s="50"/>
      <c r="B142" s="66"/>
      <c r="C142" s="52"/>
      <c r="D142" s="53"/>
      <c r="E142" s="53"/>
      <c r="F142" s="54"/>
    </row>
    <row r="143" spans="1:6" ht="25.5" hidden="1">
      <c r="A143" s="55" t="s">
        <v>277</v>
      </c>
      <c r="B143" s="56" t="s">
        <v>278</v>
      </c>
      <c r="C143" s="57">
        <v>0</v>
      </c>
      <c r="D143" s="57">
        <v>0</v>
      </c>
      <c r="E143" s="57">
        <v>0</v>
      </c>
      <c r="F143" s="58">
        <v>0</v>
      </c>
    </row>
    <row r="144" spans="1:6" hidden="1">
      <c r="A144" s="50" t="s">
        <v>279</v>
      </c>
      <c r="B144" s="51" t="s">
        <v>280</v>
      </c>
      <c r="C144" s="61">
        <v>0</v>
      </c>
      <c r="D144" s="53">
        <v>0</v>
      </c>
      <c r="E144" s="53">
        <v>0</v>
      </c>
      <c r="F144" s="54">
        <v>0</v>
      </c>
    </row>
    <row r="145" spans="1:6" ht="25.5" hidden="1">
      <c r="A145" s="50" t="s">
        <v>281</v>
      </c>
      <c r="B145" s="51" t="s">
        <v>282</v>
      </c>
      <c r="C145" s="61">
        <v>0</v>
      </c>
      <c r="D145" s="53">
        <v>0</v>
      </c>
      <c r="E145" s="53">
        <v>0</v>
      </c>
      <c r="F145" s="54">
        <v>0</v>
      </c>
    </row>
    <row r="146" spans="1:6" hidden="1">
      <c r="A146" s="50" t="s">
        <v>283</v>
      </c>
      <c r="B146" s="51" t="s">
        <v>284</v>
      </c>
      <c r="C146" s="61">
        <v>0</v>
      </c>
      <c r="D146" s="53">
        <v>0</v>
      </c>
      <c r="E146" s="53">
        <v>0</v>
      </c>
      <c r="F146" s="54">
        <v>0</v>
      </c>
    </row>
    <row r="147" spans="1:6" ht="25.5" hidden="1">
      <c r="A147" s="50" t="s">
        <v>285</v>
      </c>
      <c r="B147" s="51" t="s">
        <v>286</v>
      </c>
      <c r="C147" s="61">
        <v>0</v>
      </c>
      <c r="D147" s="53">
        <v>0</v>
      </c>
      <c r="E147" s="53">
        <v>0</v>
      </c>
      <c r="F147" s="54">
        <v>0</v>
      </c>
    </row>
    <row r="148" spans="1:6" hidden="1">
      <c r="A148" s="50" t="s">
        <v>287</v>
      </c>
      <c r="B148" s="51" t="s">
        <v>288</v>
      </c>
      <c r="C148" s="61">
        <v>0</v>
      </c>
      <c r="D148" s="53">
        <v>0</v>
      </c>
      <c r="E148" s="53">
        <v>0</v>
      </c>
      <c r="F148" s="54">
        <v>0</v>
      </c>
    </row>
    <row r="149" spans="1:6" hidden="1">
      <c r="A149" s="50" t="s">
        <v>289</v>
      </c>
      <c r="B149" s="51" t="s">
        <v>290</v>
      </c>
      <c r="C149" s="61">
        <v>0</v>
      </c>
      <c r="D149" s="53">
        <v>0</v>
      </c>
      <c r="E149" s="53">
        <v>0</v>
      </c>
      <c r="F149" s="54">
        <v>0</v>
      </c>
    </row>
    <row r="150" spans="1:6" ht="25.5" hidden="1">
      <c r="A150" s="50" t="s">
        <v>291</v>
      </c>
      <c r="B150" s="51" t="s">
        <v>292</v>
      </c>
      <c r="C150" s="61">
        <v>0</v>
      </c>
      <c r="D150" s="53">
        <v>0</v>
      </c>
      <c r="E150" s="53">
        <v>0</v>
      </c>
      <c r="F150" s="54">
        <v>0</v>
      </c>
    </row>
    <row r="151" spans="1:6" hidden="1">
      <c r="A151" s="50"/>
      <c r="B151" s="51"/>
      <c r="C151" s="52"/>
      <c r="D151" s="53"/>
      <c r="E151" s="53"/>
      <c r="F151" s="54"/>
    </row>
    <row r="152" spans="1:6" ht="25.5" hidden="1">
      <c r="A152" s="55" t="s">
        <v>293</v>
      </c>
      <c r="B152" s="56" t="s">
        <v>294</v>
      </c>
      <c r="C152" s="57">
        <v>0</v>
      </c>
      <c r="D152" s="57">
        <v>0</v>
      </c>
      <c r="E152" s="57">
        <v>0</v>
      </c>
      <c r="F152" s="58">
        <v>0</v>
      </c>
    </row>
    <row r="153" spans="1:6" hidden="1">
      <c r="A153" s="50" t="s">
        <v>295</v>
      </c>
      <c r="B153" s="51" t="s">
        <v>296</v>
      </c>
      <c r="C153" s="61">
        <v>0</v>
      </c>
      <c r="D153" s="53">
        <v>0</v>
      </c>
      <c r="E153" s="53">
        <v>0</v>
      </c>
      <c r="F153" s="54">
        <v>0</v>
      </c>
    </row>
    <row r="154" spans="1:6" hidden="1">
      <c r="A154" s="50" t="s">
        <v>297</v>
      </c>
      <c r="B154" s="51" t="s">
        <v>298</v>
      </c>
      <c r="C154" s="61">
        <v>0</v>
      </c>
      <c r="D154" s="53"/>
      <c r="E154" s="53">
        <v>0</v>
      </c>
      <c r="F154" s="54">
        <v>0</v>
      </c>
    </row>
    <row r="155" spans="1:6" hidden="1">
      <c r="A155" s="62"/>
      <c r="B155" s="63"/>
      <c r="C155" s="52"/>
      <c r="D155" s="53"/>
      <c r="E155" s="53"/>
      <c r="F155" s="54"/>
    </row>
    <row r="156" spans="1:6" ht="25.5" hidden="1">
      <c r="A156" s="55">
        <v>2.0499999999999998</v>
      </c>
      <c r="B156" s="56" t="s">
        <v>299</v>
      </c>
      <c r="C156" s="61">
        <v>0</v>
      </c>
      <c r="D156" s="61">
        <v>0</v>
      </c>
      <c r="E156" s="61">
        <v>0</v>
      </c>
      <c r="F156" s="65">
        <v>0</v>
      </c>
    </row>
    <row r="157" spans="1:6" hidden="1">
      <c r="A157" s="62" t="s">
        <v>300</v>
      </c>
      <c r="B157" s="63" t="s">
        <v>301</v>
      </c>
      <c r="C157" s="61">
        <v>0</v>
      </c>
      <c r="D157" s="53"/>
      <c r="E157" s="53"/>
      <c r="F157" s="54"/>
    </row>
    <row r="158" spans="1:6" hidden="1">
      <c r="A158" s="62" t="s">
        <v>302</v>
      </c>
      <c r="B158" s="63" t="s">
        <v>303</v>
      </c>
      <c r="C158" s="61">
        <v>0</v>
      </c>
      <c r="D158" s="53"/>
      <c r="E158" s="53"/>
      <c r="F158" s="54"/>
    </row>
    <row r="159" spans="1:6" hidden="1">
      <c r="A159" s="62" t="s">
        <v>304</v>
      </c>
      <c r="B159" s="63" t="s">
        <v>305</v>
      </c>
      <c r="C159" s="61">
        <v>0</v>
      </c>
      <c r="D159" s="53"/>
      <c r="E159" s="53"/>
      <c r="F159" s="54"/>
    </row>
    <row r="160" spans="1:6" ht="25.5" hidden="1">
      <c r="A160" s="62" t="s">
        <v>306</v>
      </c>
      <c r="B160" s="63" t="s">
        <v>307</v>
      </c>
      <c r="C160" s="61">
        <v>0</v>
      </c>
      <c r="D160" s="53"/>
      <c r="E160" s="53"/>
      <c r="F160" s="54"/>
    </row>
    <row r="161" spans="1:6">
      <c r="A161" s="50"/>
      <c r="B161" s="51"/>
      <c r="C161" s="52"/>
      <c r="D161" s="53"/>
      <c r="E161" s="53"/>
      <c r="F161" s="54"/>
    </row>
    <row r="162" spans="1:6" ht="25.5">
      <c r="A162" s="55" t="s">
        <v>308</v>
      </c>
      <c r="B162" s="56" t="s">
        <v>309</v>
      </c>
      <c r="C162" s="57">
        <v>5220000</v>
      </c>
      <c r="D162" s="57">
        <v>4220000</v>
      </c>
      <c r="E162" s="57">
        <v>0</v>
      </c>
      <c r="F162" s="58">
        <v>1000000</v>
      </c>
    </row>
    <row r="163" spans="1:6">
      <c r="A163" s="50" t="s">
        <v>310</v>
      </c>
      <c r="B163" s="51" t="s">
        <v>311</v>
      </c>
      <c r="C163" s="61">
        <v>2500000</v>
      </c>
      <c r="D163" s="53">
        <v>1500000</v>
      </c>
      <c r="E163" s="53">
        <v>0</v>
      </c>
      <c r="F163" s="54">
        <v>1000000</v>
      </c>
    </row>
    <row r="164" spans="1:6" ht="25.5" hidden="1">
      <c r="A164" s="50" t="s">
        <v>312</v>
      </c>
      <c r="B164" s="51" t="s">
        <v>313</v>
      </c>
      <c r="C164" s="61">
        <v>0</v>
      </c>
      <c r="D164" s="53">
        <v>0</v>
      </c>
      <c r="E164" s="53">
        <v>0</v>
      </c>
      <c r="F164" s="54">
        <v>0</v>
      </c>
    </row>
    <row r="165" spans="1:6">
      <c r="A165" s="50" t="s">
        <v>314</v>
      </c>
      <c r="B165" s="51" t="s">
        <v>315</v>
      </c>
      <c r="C165" s="61">
        <v>920000</v>
      </c>
      <c r="D165" s="53">
        <v>920000</v>
      </c>
      <c r="E165" s="53"/>
      <c r="F165" s="54">
        <v>0</v>
      </c>
    </row>
    <row r="166" spans="1:6">
      <c r="A166" s="50" t="s">
        <v>316</v>
      </c>
      <c r="B166" s="51" t="s">
        <v>317</v>
      </c>
      <c r="C166" s="61">
        <v>1800000</v>
      </c>
      <c r="D166" s="53">
        <v>1800000</v>
      </c>
      <c r="E166" s="53">
        <v>0</v>
      </c>
      <c r="F166" s="54">
        <v>0</v>
      </c>
    </row>
    <row r="167" spans="1:6" hidden="1">
      <c r="A167" s="50" t="s">
        <v>318</v>
      </c>
      <c r="B167" s="51" t="s">
        <v>319</v>
      </c>
      <c r="C167" s="61">
        <v>0</v>
      </c>
      <c r="D167" s="53">
        <v>0</v>
      </c>
      <c r="E167" s="53">
        <v>0</v>
      </c>
      <c r="F167" s="54">
        <v>0</v>
      </c>
    </row>
    <row r="168" spans="1:6" hidden="1">
      <c r="A168" s="50" t="s">
        <v>320</v>
      </c>
      <c r="B168" s="51" t="s">
        <v>321</v>
      </c>
      <c r="C168" s="61">
        <v>0</v>
      </c>
      <c r="D168" s="53">
        <v>0</v>
      </c>
      <c r="E168" s="53">
        <v>0</v>
      </c>
      <c r="F168" s="54">
        <v>0</v>
      </c>
    </row>
    <row r="169" spans="1:6" hidden="1">
      <c r="A169" s="50" t="s">
        <v>322</v>
      </c>
      <c r="B169" s="51" t="s">
        <v>323</v>
      </c>
      <c r="C169" s="61">
        <v>0</v>
      </c>
      <c r="D169" s="53">
        <v>0</v>
      </c>
      <c r="E169" s="53"/>
      <c r="F169" s="54">
        <v>0</v>
      </c>
    </row>
    <row r="170" spans="1:6" hidden="1">
      <c r="A170" s="50" t="s">
        <v>324</v>
      </c>
      <c r="B170" s="51" t="s">
        <v>325</v>
      </c>
      <c r="C170" s="61">
        <v>0</v>
      </c>
      <c r="D170" s="53"/>
      <c r="E170" s="53">
        <v>0</v>
      </c>
      <c r="F170" s="54">
        <v>0</v>
      </c>
    </row>
    <row r="171" spans="1:6">
      <c r="A171" s="50"/>
      <c r="B171" s="51"/>
      <c r="C171" s="52"/>
      <c r="D171" s="53"/>
      <c r="E171" s="53"/>
      <c r="F171" s="54"/>
    </row>
    <row r="172" spans="1:6">
      <c r="A172" s="55">
        <v>5</v>
      </c>
      <c r="B172" s="56" t="s">
        <v>326</v>
      </c>
      <c r="C172" s="57">
        <v>928389688</v>
      </c>
      <c r="D172" s="57">
        <v>331421006.79999995</v>
      </c>
      <c r="E172" s="57">
        <v>375182579.20000005</v>
      </c>
      <c r="F172" s="58">
        <v>221786102</v>
      </c>
    </row>
    <row r="173" spans="1:6">
      <c r="A173" s="50"/>
      <c r="B173" s="51"/>
      <c r="C173" s="52"/>
      <c r="D173" s="53"/>
      <c r="E173" s="53"/>
      <c r="F173" s="54"/>
    </row>
    <row r="174" spans="1:6">
      <c r="A174" s="55" t="s">
        <v>327</v>
      </c>
      <c r="B174" s="56" t="s">
        <v>328</v>
      </c>
      <c r="C174" s="57">
        <v>120798240</v>
      </c>
      <c r="D174" s="57">
        <v>48764000</v>
      </c>
      <c r="E174" s="57">
        <v>52146000</v>
      </c>
      <c r="F174" s="58">
        <v>19888240</v>
      </c>
    </row>
    <row r="175" spans="1:6" hidden="1">
      <c r="A175" s="62" t="s">
        <v>329</v>
      </c>
      <c r="B175" s="63" t="s">
        <v>330</v>
      </c>
      <c r="C175" s="61">
        <v>0</v>
      </c>
      <c r="D175" s="53">
        <v>0</v>
      </c>
      <c r="E175" s="53">
        <v>0</v>
      </c>
      <c r="F175" s="54">
        <v>0</v>
      </c>
    </row>
    <row r="176" spans="1:6">
      <c r="A176" s="62" t="s">
        <v>331</v>
      </c>
      <c r="B176" s="63" t="s">
        <v>332</v>
      </c>
      <c r="C176" s="61">
        <v>9000000</v>
      </c>
      <c r="D176" s="53"/>
      <c r="E176" s="53">
        <v>0</v>
      </c>
      <c r="F176" s="54">
        <v>9000000</v>
      </c>
    </row>
    <row r="177" spans="1:6">
      <c r="A177" s="50" t="s">
        <v>333</v>
      </c>
      <c r="B177" s="51" t="s">
        <v>334</v>
      </c>
      <c r="C177" s="61">
        <v>1480000</v>
      </c>
      <c r="D177" s="53">
        <v>0</v>
      </c>
      <c r="E177" s="53">
        <v>330000</v>
      </c>
      <c r="F177" s="54">
        <v>1150000</v>
      </c>
    </row>
    <row r="178" spans="1:6">
      <c r="A178" s="50" t="s">
        <v>335</v>
      </c>
      <c r="B178" s="51" t="s">
        <v>336</v>
      </c>
      <c r="C178" s="61">
        <v>65254240</v>
      </c>
      <c r="D178" s="53">
        <v>31600000</v>
      </c>
      <c r="E178" s="53">
        <v>33416000</v>
      </c>
      <c r="F178" s="54">
        <v>238240</v>
      </c>
    </row>
    <row r="179" spans="1:6">
      <c r="A179" s="50" t="s">
        <v>337</v>
      </c>
      <c r="B179" s="51" t="s">
        <v>338</v>
      </c>
      <c r="C179" s="61">
        <v>44000000</v>
      </c>
      <c r="D179" s="53">
        <v>16099999.999999998</v>
      </c>
      <c r="E179" s="53">
        <v>18400000</v>
      </c>
      <c r="F179" s="54">
        <v>9500000</v>
      </c>
    </row>
    <row r="180" spans="1:6" ht="25.5" hidden="1">
      <c r="A180" s="62" t="s">
        <v>339</v>
      </c>
      <c r="B180" s="63" t="s">
        <v>340</v>
      </c>
      <c r="C180" s="61">
        <v>0</v>
      </c>
      <c r="D180" s="53">
        <v>0</v>
      </c>
      <c r="E180" s="53">
        <v>0</v>
      </c>
      <c r="F180" s="54">
        <v>0</v>
      </c>
    </row>
    <row r="181" spans="1:6" ht="25.5" hidden="1">
      <c r="A181" s="50" t="s">
        <v>341</v>
      </c>
      <c r="B181" s="51" t="s">
        <v>342</v>
      </c>
      <c r="C181" s="61">
        <v>0</v>
      </c>
      <c r="D181" s="53">
        <v>0</v>
      </c>
      <c r="E181" s="53">
        <v>0</v>
      </c>
      <c r="F181" s="54">
        <v>0</v>
      </c>
    </row>
    <row r="182" spans="1:6">
      <c r="A182" s="50" t="s">
        <v>343</v>
      </c>
      <c r="B182" s="51" t="s">
        <v>344</v>
      </c>
      <c r="C182" s="61">
        <v>1064000</v>
      </c>
      <c r="D182" s="53">
        <v>1064000</v>
      </c>
      <c r="E182" s="53">
        <v>0</v>
      </c>
      <c r="F182" s="54">
        <v>0</v>
      </c>
    </row>
    <row r="183" spans="1:6">
      <c r="A183" s="50"/>
      <c r="B183" s="51"/>
      <c r="C183" s="52"/>
      <c r="D183" s="53"/>
      <c r="E183" s="53"/>
      <c r="F183" s="54"/>
    </row>
    <row r="184" spans="1:6" ht="25.5">
      <c r="A184" s="55">
        <v>5.0199999999999996</v>
      </c>
      <c r="B184" s="56" t="s">
        <v>345</v>
      </c>
      <c r="C184" s="57">
        <v>807591448</v>
      </c>
      <c r="D184" s="57">
        <v>282657006.79999995</v>
      </c>
      <c r="E184" s="57">
        <v>323036579.20000005</v>
      </c>
      <c r="F184" s="58">
        <v>201897862</v>
      </c>
    </row>
    <row r="185" spans="1:6">
      <c r="A185" s="62" t="s">
        <v>346</v>
      </c>
      <c r="B185" s="63" t="s">
        <v>347</v>
      </c>
      <c r="C185" s="61">
        <v>807591448</v>
      </c>
      <c r="D185" s="53">
        <v>282657006.79999995</v>
      </c>
      <c r="E185" s="53">
        <v>323036579.20000005</v>
      </c>
      <c r="F185" s="54">
        <v>201897862</v>
      </c>
    </row>
    <row r="186" spans="1:6" hidden="1">
      <c r="A186" s="62" t="s">
        <v>348</v>
      </c>
      <c r="B186" s="63" t="s">
        <v>349</v>
      </c>
      <c r="C186" s="61">
        <v>0</v>
      </c>
      <c r="D186" s="53">
        <v>0</v>
      </c>
      <c r="E186" s="53">
        <v>0</v>
      </c>
      <c r="F186" s="54">
        <v>0</v>
      </c>
    </row>
    <row r="187" spans="1:6" hidden="1">
      <c r="A187" s="62" t="s">
        <v>350</v>
      </c>
      <c r="B187" s="63" t="s">
        <v>351</v>
      </c>
      <c r="C187" s="61">
        <v>0</v>
      </c>
      <c r="D187" s="53">
        <v>0</v>
      </c>
      <c r="E187" s="53">
        <v>0</v>
      </c>
      <c r="F187" s="54">
        <v>0</v>
      </c>
    </row>
    <row r="188" spans="1:6" hidden="1">
      <c r="A188" s="62" t="s">
        <v>352</v>
      </c>
      <c r="B188" s="63" t="s">
        <v>353</v>
      </c>
      <c r="C188" s="61">
        <v>0</v>
      </c>
      <c r="D188" s="53">
        <v>0</v>
      </c>
      <c r="E188" s="53">
        <v>0</v>
      </c>
      <c r="F188" s="54">
        <v>0</v>
      </c>
    </row>
    <row r="189" spans="1:6" hidden="1">
      <c r="A189" s="62" t="s">
        <v>354</v>
      </c>
      <c r="B189" s="63" t="s">
        <v>355</v>
      </c>
      <c r="C189" s="61">
        <v>0</v>
      </c>
      <c r="D189" s="53">
        <v>0</v>
      </c>
      <c r="E189" s="53">
        <v>0</v>
      </c>
      <c r="F189" s="54">
        <v>0</v>
      </c>
    </row>
    <row r="190" spans="1:6" hidden="1">
      <c r="A190" s="62" t="s">
        <v>356</v>
      </c>
      <c r="B190" s="63" t="s">
        <v>357</v>
      </c>
      <c r="C190" s="61">
        <v>0</v>
      </c>
      <c r="D190" s="53">
        <v>0</v>
      </c>
      <c r="E190" s="53">
        <v>0</v>
      </c>
      <c r="F190" s="54">
        <v>0</v>
      </c>
    </row>
    <row r="191" spans="1:6" hidden="1">
      <c r="A191" s="62" t="s">
        <v>358</v>
      </c>
      <c r="B191" s="63" t="s">
        <v>359</v>
      </c>
      <c r="C191" s="61">
        <v>0</v>
      </c>
      <c r="D191" s="53">
        <v>0</v>
      </c>
      <c r="E191" s="53">
        <v>0</v>
      </c>
      <c r="F191" s="54">
        <v>0</v>
      </c>
    </row>
    <row r="192" spans="1:6" hidden="1">
      <c r="A192" s="62" t="s">
        <v>360</v>
      </c>
      <c r="B192" s="63" t="s">
        <v>361</v>
      </c>
      <c r="C192" s="61">
        <v>0</v>
      </c>
      <c r="D192" s="53">
        <v>0</v>
      </c>
      <c r="E192" s="53">
        <v>0</v>
      </c>
      <c r="F192" s="54">
        <v>0</v>
      </c>
    </row>
    <row r="193" spans="1:6" hidden="1">
      <c r="A193" s="62"/>
      <c r="B193" s="63"/>
      <c r="C193" s="52"/>
      <c r="D193" s="53"/>
      <c r="E193" s="53"/>
      <c r="F193" s="54"/>
    </row>
    <row r="194" spans="1:6" hidden="1">
      <c r="A194" s="55">
        <v>5.03</v>
      </c>
      <c r="B194" s="56" t="s">
        <v>362</v>
      </c>
      <c r="C194" s="61">
        <v>0</v>
      </c>
      <c r="D194" s="61">
        <v>0</v>
      </c>
      <c r="E194" s="61">
        <v>0</v>
      </c>
      <c r="F194" s="65">
        <v>0</v>
      </c>
    </row>
    <row r="195" spans="1:6" hidden="1">
      <c r="A195" s="62" t="s">
        <v>363</v>
      </c>
      <c r="B195" s="63" t="s">
        <v>364</v>
      </c>
      <c r="C195" s="61">
        <v>0</v>
      </c>
      <c r="D195" s="53">
        <v>0</v>
      </c>
      <c r="E195" s="53">
        <v>0</v>
      </c>
      <c r="F195" s="54">
        <v>0</v>
      </c>
    </row>
    <row r="196" spans="1:6" hidden="1">
      <c r="A196" s="62" t="s">
        <v>365</v>
      </c>
      <c r="B196" s="63" t="s">
        <v>366</v>
      </c>
      <c r="C196" s="61">
        <v>0</v>
      </c>
      <c r="D196" s="53">
        <v>0</v>
      </c>
      <c r="E196" s="53">
        <v>0</v>
      </c>
      <c r="F196" s="54">
        <v>0</v>
      </c>
    </row>
    <row r="197" spans="1:6" hidden="1">
      <c r="A197" s="62" t="s">
        <v>367</v>
      </c>
      <c r="B197" s="63" t="s">
        <v>368</v>
      </c>
      <c r="C197" s="61">
        <v>0</v>
      </c>
      <c r="D197" s="53">
        <v>0</v>
      </c>
      <c r="E197" s="53">
        <v>0</v>
      </c>
      <c r="F197" s="54">
        <v>0</v>
      </c>
    </row>
    <row r="198" spans="1:6" hidden="1">
      <c r="A198" s="50"/>
      <c r="B198" s="51"/>
      <c r="C198" s="52"/>
      <c r="D198" s="53"/>
      <c r="E198" s="53"/>
      <c r="F198" s="54"/>
    </row>
    <row r="199" spans="1:6" hidden="1">
      <c r="A199" s="55" t="s">
        <v>369</v>
      </c>
      <c r="B199" s="56" t="s">
        <v>370</v>
      </c>
      <c r="C199" s="57">
        <v>0</v>
      </c>
      <c r="D199" s="57">
        <v>0</v>
      </c>
      <c r="E199" s="57">
        <v>0</v>
      </c>
      <c r="F199" s="58">
        <v>0</v>
      </c>
    </row>
    <row r="200" spans="1:6" hidden="1">
      <c r="A200" s="62" t="s">
        <v>371</v>
      </c>
      <c r="B200" s="63" t="s">
        <v>372</v>
      </c>
      <c r="C200" s="61">
        <v>0</v>
      </c>
      <c r="D200" s="53">
        <v>0</v>
      </c>
      <c r="E200" s="53">
        <v>0</v>
      </c>
      <c r="F200" s="54">
        <v>0</v>
      </c>
    </row>
    <row r="201" spans="1:6" hidden="1">
      <c r="A201" s="50" t="s">
        <v>373</v>
      </c>
      <c r="B201" s="51" t="s">
        <v>374</v>
      </c>
      <c r="C201" s="61">
        <v>0</v>
      </c>
      <c r="D201" s="53">
        <v>0</v>
      </c>
      <c r="E201" s="53">
        <v>0</v>
      </c>
      <c r="F201" s="54">
        <v>0</v>
      </c>
    </row>
    <row r="202" spans="1:6" hidden="1">
      <c r="A202" s="62" t="s">
        <v>375</v>
      </c>
      <c r="B202" s="63" t="s">
        <v>376</v>
      </c>
      <c r="C202" s="61">
        <v>0</v>
      </c>
      <c r="D202" s="53">
        <v>0</v>
      </c>
      <c r="E202" s="53">
        <v>0</v>
      </c>
      <c r="F202" s="54">
        <v>0</v>
      </c>
    </row>
    <row r="203" spans="1:6" hidden="1">
      <c r="A203" s="50" t="s">
        <v>377</v>
      </c>
      <c r="B203" s="51" t="s">
        <v>378</v>
      </c>
      <c r="C203" s="61">
        <v>0</v>
      </c>
      <c r="D203" s="53">
        <v>0</v>
      </c>
      <c r="E203" s="53">
        <v>0</v>
      </c>
      <c r="F203" s="54">
        <v>0</v>
      </c>
    </row>
    <row r="204" spans="1:6">
      <c r="A204" s="50"/>
      <c r="B204" s="51"/>
      <c r="C204" s="52"/>
      <c r="D204" s="53"/>
      <c r="E204" s="53"/>
      <c r="F204" s="54"/>
    </row>
    <row r="205" spans="1:6">
      <c r="A205" s="55">
        <v>6</v>
      </c>
      <c r="B205" s="56" t="s">
        <v>33</v>
      </c>
      <c r="C205" s="57">
        <v>743000</v>
      </c>
      <c r="D205" s="57">
        <v>0</v>
      </c>
      <c r="E205" s="57">
        <v>668000</v>
      </c>
      <c r="F205" s="58">
        <v>75000</v>
      </c>
    </row>
    <row r="206" spans="1:6">
      <c r="A206" s="50"/>
      <c r="B206" s="51"/>
      <c r="C206" s="52"/>
      <c r="D206" s="53"/>
      <c r="E206" s="53"/>
      <c r="F206" s="54"/>
    </row>
    <row r="207" spans="1:6" ht="25.5" hidden="1">
      <c r="A207" s="55" t="s">
        <v>379</v>
      </c>
      <c r="B207" s="56" t="s">
        <v>380</v>
      </c>
      <c r="C207" s="61">
        <v>0</v>
      </c>
      <c r="D207" s="61">
        <v>0</v>
      </c>
      <c r="E207" s="61">
        <v>0</v>
      </c>
      <c r="F207" s="65">
        <v>0</v>
      </c>
    </row>
    <row r="208" spans="1:6" ht="25.5" hidden="1">
      <c r="A208" s="62" t="s">
        <v>381</v>
      </c>
      <c r="B208" s="63" t="s">
        <v>382</v>
      </c>
      <c r="C208" s="61">
        <v>0</v>
      </c>
      <c r="D208" s="53">
        <v>0</v>
      </c>
      <c r="E208" s="53">
        <v>0</v>
      </c>
      <c r="F208" s="54">
        <v>0</v>
      </c>
    </row>
    <row r="209" spans="1:6" ht="25.5" hidden="1">
      <c r="A209" s="50" t="s">
        <v>383</v>
      </c>
      <c r="B209" s="51" t="s">
        <v>384</v>
      </c>
      <c r="C209" s="61">
        <v>0</v>
      </c>
      <c r="D209" s="53">
        <v>0</v>
      </c>
      <c r="E209" s="53">
        <v>0</v>
      </c>
      <c r="F209" s="54">
        <v>0</v>
      </c>
    </row>
    <row r="210" spans="1:6" ht="25.5" hidden="1">
      <c r="A210" s="50" t="s">
        <v>385</v>
      </c>
      <c r="B210" s="51" t="s">
        <v>386</v>
      </c>
      <c r="C210" s="61">
        <v>0</v>
      </c>
      <c r="D210" s="53">
        <v>0</v>
      </c>
      <c r="E210" s="53">
        <v>0</v>
      </c>
      <c r="F210" s="54">
        <v>0</v>
      </c>
    </row>
    <row r="211" spans="1:6" ht="25.5" hidden="1">
      <c r="A211" s="62" t="s">
        <v>387</v>
      </c>
      <c r="B211" s="63" t="s">
        <v>388</v>
      </c>
      <c r="C211" s="61">
        <v>0</v>
      </c>
      <c r="D211" s="53">
        <v>0</v>
      </c>
      <c r="E211" s="53">
        <v>0</v>
      </c>
      <c r="F211" s="54">
        <v>0</v>
      </c>
    </row>
    <row r="212" spans="1:6" ht="25.5" hidden="1">
      <c r="A212" s="62" t="s">
        <v>389</v>
      </c>
      <c r="B212" s="63" t="s">
        <v>390</v>
      </c>
      <c r="C212" s="61">
        <v>0</v>
      </c>
      <c r="D212" s="53">
        <v>0</v>
      </c>
      <c r="E212" s="53">
        <v>0</v>
      </c>
      <c r="F212" s="54">
        <v>0</v>
      </c>
    </row>
    <row r="213" spans="1:6" ht="25.5" hidden="1">
      <c r="A213" s="62" t="s">
        <v>391</v>
      </c>
      <c r="B213" s="63" t="s">
        <v>392</v>
      </c>
      <c r="C213" s="61">
        <v>0</v>
      </c>
      <c r="D213" s="53">
        <v>0</v>
      </c>
      <c r="E213" s="53">
        <v>0</v>
      </c>
      <c r="F213" s="54">
        <v>0</v>
      </c>
    </row>
    <row r="214" spans="1:6" hidden="1">
      <c r="A214" s="62" t="s">
        <v>393</v>
      </c>
      <c r="B214" s="63" t="s">
        <v>394</v>
      </c>
      <c r="C214" s="61">
        <v>0</v>
      </c>
      <c r="D214" s="53">
        <v>0</v>
      </c>
      <c r="E214" s="53">
        <v>0</v>
      </c>
      <c r="F214" s="54">
        <v>0</v>
      </c>
    </row>
    <row r="215" spans="1:6" hidden="1">
      <c r="A215" s="62" t="s">
        <v>395</v>
      </c>
      <c r="B215" s="63" t="s">
        <v>396</v>
      </c>
      <c r="C215" s="61">
        <v>0</v>
      </c>
      <c r="D215" s="53">
        <v>0</v>
      </c>
      <c r="E215" s="53">
        <v>0</v>
      </c>
      <c r="F215" s="54">
        <v>0</v>
      </c>
    </row>
    <row r="216" spans="1:6" hidden="1">
      <c r="A216" s="62" t="s">
        <v>397</v>
      </c>
      <c r="B216" s="63" t="s">
        <v>398</v>
      </c>
      <c r="C216" s="61">
        <v>0</v>
      </c>
      <c r="D216" s="53">
        <v>0</v>
      </c>
      <c r="E216" s="53">
        <v>0</v>
      </c>
      <c r="F216" s="54">
        <v>0</v>
      </c>
    </row>
    <row r="217" spans="1:6" hidden="1">
      <c r="A217" s="50"/>
      <c r="B217" s="51"/>
      <c r="C217" s="52"/>
      <c r="D217" s="53"/>
      <c r="E217" s="53"/>
      <c r="F217" s="54"/>
    </row>
    <row r="218" spans="1:6" ht="25.5" hidden="1">
      <c r="A218" s="55">
        <v>6.02</v>
      </c>
      <c r="B218" s="56" t="s">
        <v>399</v>
      </c>
      <c r="C218" s="61">
        <v>0</v>
      </c>
      <c r="D218" s="61">
        <v>0</v>
      </c>
      <c r="E218" s="61">
        <v>0</v>
      </c>
      <c r="F218" s="65">
        <v>0</v>
      </c>
    </row>
    <row r="219" spans="1:6" hidden="1">
      <c r="A219" s="62" t="s">
        <v>400</v>
      </c>
      <c r="B219" s="63" t="s">
        <v>401</v>
      </c>
      <c r="C219" s="61">
        <v>0</v>
      </c>
      <c r="D219" s="53">
        <v>0</v>
      </c>
      <c r="E219" s="53">
        <v>0</v>
      </c>
      <c r="F219" s="54">
        <v>0</v>
      </c>
    </row>
    <row r="220" spans="1:6" hidden="1">
      <c r="A220" s="62" t="s">
        <v>402</v>
      </c>
      <c r="B220" s="63" t="s">
        <v>403</v>
      </c>
      <c r="C220" s="61">
        <v>0</v>
      </c>
      <c r="D220" s="53">
        <v>0</v>
      </c>
      <c r="E220" s="53">
        <v>0</v>
      </c>
      <c r="F220" s="54">
        <v>0</v>
      </c>
    </row>
    <row r="221" spans="1:6" hidden="1">
      <c r="A221" s="62" t="s">
        <v>404</v>
      </c>
      <c r="B221" s="63" t="s">
        <v>405</v>
      </c>
      <c r="C221" s="61">
        <v>0</v>
      </c>
      <c r="D221" s="53">
        <v>0</v>
      </c>
      <c r="E221" s="53">
        <v>0</v>
      </c>
      <c r="F221" s="54">
        <v>0</v>
      </c>
    </row>
    <row r="222" spans="1:6" hidden="1">
      <c r="A222" s="62" t="s">
        <v>406</v>
      </c>
      <c r="B222" s="63" t="s">
        <v>407</v>
      </c>
      <c r="C222" s="61">
        <v>0</v>
      </c>
      <c r="D222" s="53">
        <v>0</v>
      </c>
      <c r="E222" s="53">
        <v>0</v>
      </c>
      <c r="F222" s="54">
        <v>0</v>
      </c>
    </row>
    <row r="223" spans="1:6" hidden="1">
      <c r="A223" s="62"/>
      <c r="B223" s="63"/>
      <c r="C223" s="52"/>
      <c r="D223" s="53"/>
      <c r="E223" s="53"/>
      <c r="F223" s="54"/>
    </row>
    <row r="224" spans="1:6" hidden="1">
      <c r="A224" s="55">
        <v>6.03</v>
      </c>
      <c r="B224" s="56" t="s">
        <v>408</v>
      </c>
      <c r="C224" s="61">
        <v>0</v>
      </c>
      <c r="D224" s="61">
        <v>0</v>
      </c>
      <c r="E224" s="61">
        <v>0</v>
      </c>
      <c r="F224" s="65">
        <v>0</v>
      </c>
    </row>
    <row r="225" spans="1:6" hidden="1">
      <c r="A225" s="62" t="s">
        <v>409</v>
      </c>
      <c r="B225" s="63" t="s">
        <v>410</v>
      </c>
      <c r="C225" s="61">
        <v>0</v>
      </c>
      <c r="D225" s="53">
        <v>0</v>
      </c>
      <c r="E225" s="53">
        <v>0</v>
      </c>
      <c r="F225" s="54">
        <v>0</v>
      </c>
    </row>
    <row r="226" spans="1:6" hidden="1">
      <c r="A226" s="62" t="s">
        <v>411</v>
      </c>
      <c r="B226" s="63" t="s">
        <v>412</v>
      </c>
      <c r="C226" s="61">
        <v>0</v>
      </c>
      <c r="D226" s="53">
        <v>0</v>
      </c>
      <c r="E226" s="53">
        <v>0</v>
      </c>
      <c r="F226" s="54">
        <v>0</v>
      </c>
    </row>
    <row r="227" spans="1:6" hidden="1">
      <c r="A227" s="62" t="s">
        <v>413</v>
      </c>
      <c r="B227" s="63" t="s">
        <v>414</v>
      </c>
      <c r="C227" s="61">
        <v>0</v>
      </c>
      <c r="D227" s="53">
        <v>0</v>
      </c>
      <c r="E227" s="53">
        <v>0</v>
      </c>
      <c r="F227" s="54">
        <v>0</v>
      </c>
    </row>
    <row r="228" spans="1:6" ht="25.5" hidden="1">
      <c r="A228" s="62" t="s">
        <v>415</v>
      </c>
      <c r="B228" s="63" t="s">
        <v>416</v>
      </c>
      <c r="C228" s="61">
        <v>0</v>
      </c>
      <c r="D228" s="53">
        <v>0</v>
      </c>
      <c r="E228" s="53">
        <v>0</v>
      </c>
      <c r="F228" s="54">
        <v>0</v>
      </c>
    </row>
    <row r="229" spans="1:6" ht="25.5" hidden="1">
      <c r="A229" s="50" t="s">
        <v>417</v>
      </c>
      <c r="B229" s="51" t="s">
        <v>418</v>
      </c>
      <c r="C229" s="61">
        <v>0</v>
      </c>
      <c r="D229" s="53">
        <v>0</v>
      </c>
      <c r="E229" s="53">
        <v>0</v>
      </c>
      <c r="F229" s="54">
        <v>0</v>
      </c>
    </row>
    <row r="230" spans="1:6" hidden="1">
      <c r="A230" s="62" t="s">
        <v>419</v>
      </c>
      <c r="B230" s="63" t="s">
        <v>420</v>
      </c>
      <c r="C230" s="61">
        <v>0</v>
      </c>
      <c r="D230" s="53">
        <v>0</v>
      </c>
      <c r="E230" s="53">
        <v>0</v>
      </c>
      <c r="F230" s="54">
        <v>0</v>
      </c>
    </row>
    <row r="231" spans="1:6" hidden="1">
      <c r="A231" s="62"/>
      <c r="B231" s="63"/>
      <c r="C231" s="52"/>
      <c r="D231" s="53"/>
      <c r="E231" s="53"/>
      <c r="F231" s="54"/>
    </row>
    <row r="232" spans="1:6" ht="38.25" hidden="1">
      <c r="A232" s="55">
        <v>6.04</v>
      </c>
      <c r="B232" s="56" t="s">
        <v>421</v>
      </c>
      <c r="C232" s="61">
        <v>0</v>
      </c>
      <c r="D232" s="61">
        <v>0</v>
      </c>
      <c r="E232" s="61">
        <v>0</v>
      </c>
      <c r="F232" s="65">
        <v>0</v>
      </c>
    </row>
    <row r="233" spans="1:6" hidden="1">
      <c r="A233" s="62" t="s">
        <v>422</v>
      </c>
      <c r="B233" s="63" t="s">
        <v>423</v>
      </c>
      <c r="C233" s="61">
        <v>0</v>
      </c>
      <c r="D233" s="53">
        <v>0</v>
      </c>
      <c r="E233" s="53">
        <v>0</v>
      </c>
      <c r="F233" s="54">
        <v>0</v>
      </c>
    </row>
    <row r="234" spans="1:6" hidden="1">
      <c r="A234" s="62" t="s">
        <v>424</v>
      </c>
      <c r="B234" s="63" t="s">
        <v>425</v>
      </c>
      <c r="C234" s="61">
        <v>0</v>
      </c>
      <c r="D234" s="53">
        <v>0</v>
      </c>
      <c r="E234" s="53">
        <v>0</v>
      </c>
      <c r="F234" s="54">
        <v>0</v>
      </c>
    </row>
    <row r="235" spans="1:6" hidden="1">
      <c r="A235" s="62" t="s">
        <v>426</v>
      </c>
      <c r="B235" s="63" t="s">
        <v>427</v>
      </c>
      <c r="C235" s="61">
        <v>0</v>
      </c>
      <c r="D235" s="53">
        <v>0</v>
      </c>
      <c r="E235" s="53">
        <v>0</v>
      </c>
      <c r="F235" s="54">
        <v>0</v>
      </c>
    </row>
    <row r="236" spans="1:6" ht="25.5" hidden="1">
      <c r="A236" s="50" t="s">
        <v>428</v>
      </c>
      <c r="B236" s="51" t="s">
        <v>429</v>
      </c>
      <c r="C236" s="61">
        <v>0</v>
      </c>
      <c r="D236" s="53">
        <v>0</v>
      </c>
      <c r="E236" s="53">
        <v>0</v>
      </c>
      <c r="F236" s="54">
        <v>0</v>
      </c>
    </row>
    <row r="237" spans="1:6" hidden="1">
      <c r="A237" s="62"/>
      <c r="B237" s="63"/>
      <c r="C237" s="52"/>
      <c r="D237" s="53"/>
      <c r="E237" s="53"/>
      <c r="F237" s="54"/>
    </row>
    <row r="238" spans="1:6" ht="25.5" hidden="1">
      <c r="A238" s="55">
        <v>6.05</v>
      </c>
      <c r="B238" s="56" t="s">
        <v>430</v>
      </c>
      <c r="C238" s="61">
        <v>0</v>
      </c>
      <c r="D238" s="61">
        <v>0</v>
      </c>
      <c r="E238" s="61">
        <v>0</v>
      </c>
      <c r="F238" s="65">
        <v>0</v>
      </c>
    </row>
    <row r="239" spans="1:6" ht="25.5" hidden="1">
      <c r="A239" s="62" t="s">
        <v>431</v>
      </c>
      <c r="B239" s="63" t="s">
        <v>432</v>
      </c>
      <c r="C239" s="61">
        <v>0</v>
      </c>
      <c r="D239" s="53">
        <v>0</v>
      </c>
      <c r="E239" s="53">
        <v>0</v>
      </c>
      <c r="F239" s="54">
        <v>0</v>
      </c>
    </row>
    <row r="240" spans="1:6" hidden="1">
      <c r="A240" s="62"/>
      <c r="B240" s="63"/>
      <c r="C240" s="52"/>
      <c r="D240" s="53"/>
      <c r="E240" s="53"/>
      <c r="F240" s="54"/>
    </row>
    <row r="241" spans="1:6" ht="25.5">
      <c r="A241" s="55">
        <v>6.06</v>
      </c>
      <c r="B241" s="56" t="s">
        <v>433</v>
      </c>
      <c r="C241" s="57">
        <v>75000</v>
      </c>
      <c r="D241" s="57">
        <v>0</v>
      </c>
      <c r="E241" s="57">
        <v>0</v>
      </c>
      <c r="F241" s="58">
        <v>75000</v>
      </c>
    </row>
    <row r="242" spans="1:6">
      <c r="A242" s="62" t="s">
        <v>434</v>
      </c>
      <c r="B242" s="63" t="s">
        <v>435</v>
      </c>
      <c r="C242" s="61">
        <v>0</v>
      </c>
      <c r="D242" s="53">
        <v>0</v>
      </c>
      <c r="E242" s="53">
        <v>0</v>
      </c>
      <c r="F242" s="54">
        <v>0</v>
      </c>
    </row>
    <row r="243" spans="1:6">
      <c r="A243" s="62" t="s">
        <v>436</v>
      </c>
      <c r="B243" s="63" t="s">
        <v>437</v>
      </c>
      <c r="C243" s="61">
        <v>75000</v>
      </c>
      <c r="D243" s="53">
        <v>0</v>
      </c>
      <c r="E243" s="53">
        <v>0</v>
      </c>
      <c r="F243" s="54">
        <v>75000</v>
      </c>
    </row>
    <row r="244" spans="1:6">
      <c r="A244" s="50"/>
      <c r="B244" s="51"/>
      <c r="C244" s="52"/>
      <c r="D244" s="53"/>
      <c r="E244" s="53"/>
      <c r="F244" s="54"/>
    </row>
    <row r="245" spans="1:6" ht="25.5">
      <c r="A245" s="55" t="s">
        <v>438</v>
      </c>
      <c r="B245" s="56" t="s">
        <v>439</v>
      </c>
      <c r="C245" s="57">
        <v>668000</v>
      </c>
      <c r="D245" s="57">
        <v>0</v>
      </c>
      <c r="E245" s="57">
        <v>668000</v>
      </c>
      <c r="F245" s="58">
        <v>0</v>
      </c>
    </row>
    <row r="246" spans="1:6" ht="26.25" thickBot="1">
      <c r="A246" s="246" t="s">
        <v>440</v>
      </c>
      <c r="B246" s="247" t="s">
        <v>441</v>
      </c>
      <c r="C246" s="248">
        <v>668000</v>
      </c>
      <c r="D246" s="69">
        <v>0</v>
      </c>
      <c r="E246" s="69">
        <v>668000</v>
      </c>
      <c r="F246" s="70">
        <v>0</v>
      </c>
    </row>
  </sheetData>
  <mergeCells count="9">
    <mergeCell ref="A6:A8"/>
    <mergeCell ref="B6:B8"/>
    <mergeCell ref="C6:F6"/>
    <mergeCell ref="C7:C8"/>
    <mergeCell ref="A1:F1"/>
    <mergeCell ref="A2:F2"/>
    <mergeCell ref="A3:F3"/>
    <mergeCell ref="A4:F4"/>
    <mergeCell ref="A5:F5"/>
  </mergeCells>
  <pageMargins left="0.39370078740157483" right="0.39370078740157483" top="0.39370078740157483" bottom="0.39370078740157483" header="0.31496062992125984" footer="0.31496062992125984"/>
  <pageSetup scale="8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2"/>
  <sheetViews>
    <sheetView zoomScaleNormal="100" workbookViewId="0">
      <selection activeCell="H10" sqref="H10"/>
    </sheetView>
  </sheetViews>
  <sheetFormatPr baseColWidth="10" defaultRowHeight="15"/>
  <cols>
    <col min="1" max="1" width="8.85546875" style="119" customWidth="1"/>
    <col min="2" max="2" width="40.140625" style="118" customWidth="1"/>
    <col min="3" max="3" width="16.42578125" style="118" bestFit="1" customWidth="1"/>
    <col min="4" max="4" width="53.5703125" style="117" customWidth="1"/>
    <col min="5" max="5" width="26.7109375" style="218" customWidth="1"/>
    <col min="6" max="6" width="16.5703125" style="217" customWidth="1"/>
    <col min="7" max="7" width="15.28515625" style="114" bestFit="1" customWidth="1"/>
    <col min="8" max="8" width="16.42578125" style="114" customWidth="1"/>
    <col min="9" max="16384" width="11.42578125" style="114"/>
  </cols>
  <sheetData>
    <row r="1" spans="1:8" ht="12.75" customHeight="1">
      <c r="A1" s="252" t="s">
        <v>0</v>
      </c>
      <c r="B1" s="252"/>
      <c r="C1" s="252"/>
      <c r="D1" s="252"/>
      <c r="E1" s="252"/>
      <c r="F1" s="252"/>
      <c r="H1"/>
    </row>
    <row r="2" spans="1:8" ht="12.75" customHeight="1">
      <c r="A2" s="252" t="s">
        <v>1</v>
      </c>
      <c r="B2" s="252"/>
      <c r="C2" s="252"/>
      <c r="D2" s="252"/>
      <c r="E2" s="252"/>
      <c r="F2" s="252"/>
    </row>
    <row r="3" spans="1:8" ht="12.75" customHeight="1">
      <c r="A3" s="252" t="s">
        <v>728</v>
      </c>
      <c r="B3" s="252"/>
      <c r="C3" s="252"/>
      <c r="D3" s="252"/>
      <c r="E3" s="252"/>
      <c r="F3" s="252"/>
      <c r="H3"/>
    </row>
    <row r="4" spans="1:8">
      <c r="A4" s="252" t="s">
        <v>50</v>
      </c>
      <c r="B4" s="252"/>
      <c r="C4" s="252"/>
      <c r="D4" s="252"/>
      <c r="E4" s="252"/>
      <c r="F4" s="252"/>
    </row>
    <row r="5" spans="1:8" ht="15.75" thickBot="1">
      <c r="A5" s="32"/>
      <c r="B5" s="32"/>
      <c r="C5" s="32"/>
      <c r="D5" s="32"/>
      <c r="E5" s="32"/>
      <c r="F5" s="32"/>
    </row>
    <row r="6" spans="1:8" ht="12.95" customHeight="1">
      <c r="A6" s="313" t="s">
        <v>51</v>
      </c>
      <c r="B6" s="301" t="s">
        <v>52</v>
      </c>
      <c r="C6" s="303" t="s">
        <v>727</v>
      </c>
      <c r="D6" s="304"/>
      <c r="E6" s="309" t="s">
        <v>543</v>
      </c>
      <c r="F6" s="311" t="s">
        <v>542</v>
      </c>
    </row>
    <row r="7" spans="1:8">
      <c r="A7" s="314"/>
      <c r="B7" s="302"/>
      <c r="C7" s="305"/>
      <c r="D7" s="306"/>
      <c r="E7" s="310"/>
      <c r="F7" s="312"/>
    </row>
    <row r="8" spans="1:8" ht="15.75" thickBot="1">
      <c r="A8" s="314"/>
      <c r="B8" s="302"/>
      <c r="C8" s="307"/>
      <c r="D8" s="308"/>
      <c r="E8" s="310"/>
      <c r="F8" s="312"/>
    </row>
    <row r="9" spans="1:8" ht="15.75" thickBot="1">
      <c r="A9" s="314"/>
      <c r="B9" s="302"/>
      <c r="C9" s="216" t="s">
        <v>541</v>
      </c>
      <c r="D9" s="215" t="s">
        <v>540</v>
      </c>
      <c r="E9" s="310"/>
      <c r="F9" s="312"/>
    </row>
    <row r="10" spans="1:8">
      <c r="A10" s="213"/>
      <c r="B10" s="212" t="s">
        <v>59</v>
      </c>
      <c r="C10" s="211"/>
      <c r="D10" s="210"/>
      <c r="E10" s="245"/>
      <c r="F10" s="244">
        <f>+F13+F39+F130+F242</f>
        <v>2426716600</v>
      </c>
      <c r="G10" s="206"/>
      <c r="H10" s="214"/>
    </row>
    <row r="11" spans="1:8" ht="15.75" thickBot="1">
      <c r="A11" s="205"/>
      <c r="B11" s="144"/>
      <c r="C11" s="144"/>
      <c r="D11" s="204"/>
      <c r="E11" s="222"/>
      <c r="F11" s="243"/>
    </row>
    <row r="12" spans="1:8" ht="15.75" hidden="1" thickBot="1">
      <c r="A12" s="140"/>
      <c r="B12" s="139"/>
      <c r="C12" s="139"/>
      <c r="D12" s="138"/>
      <c r="E12" s="234"/>
      <c r="F12" s="233"/>
    </row>
    <row r="13" spans="1:8" ht="15.75" thickBot="1">
      <c r="A13" s="135">
        <v>0</v>
      </c>
      <c r="B13" s="134" t="s">
        <v>60</v>
      </c>
      <c r="C13" s="134"/>
      <c r="D13" s="133"/>
      <c r="E13" s="232"/>
      <c r="F13" s="223">
        <f>+F15+F19+F22+F29+F33</f>
        <v>2052061400</v>
      </c>
    </row>
    <row r="14" spans="1:8">
      <c r="A14" s="202"/>
      <c r="B14" s="129"/>
      <c r="C14" s="129"/>
      <c r="D14" s="127"/>
      <c r="E14" s="231"/>
      <c r="F14" s="221"/>
    </row>
    <row r="15" spans="1:8">
      <c r="A15" s="194" t="s">
        <v>61</v>
      </c>
      <c r="B15" s="193" t="s">
        <v>62</v>
      </c>
      <c r="C15" s="193"/>
      <c r="D15" s="192"/>
      <c r="E15" s="230"/>
      <c r="F15" s="229">
        <f>+F16+F17</f>
        <v>837215648</v>
      </c>
    </row>
    <row r="16" spans="1:8" ht="60">
      <c r="A16" s="161" t="s">
        <v>63</v>
      </c>
      <c r="B16" s="144" t="s">
        <v>64</v>
      </c>
      <c r="C16" s="128" t="s">
        <v>702</v>
      </c>
      <c r="D16" s="163" t="s">
        <v>726</v>
      </c>
      <c r="E16" s="222">
        <v>832215648</v>
      </c>
      <c r="F16" s="228">
        <f>+E16</f>
        <v>832215648</v>
      </c>
    </row>
    <row r="17" spans="1:6" ht="30">
      <c r="A17" s="161" t="s">
        <v>71</v>
      </c>
      <c r="B17" s="144" t="s">
        <v>72</v>
      </c>
      <c r="C17" s="128" t="s">
        <v>702</v>
      </c>
      <c r="D17" s="172" t="s">
        <v>725</v>
      </c>
      <c r="E17" s="231">
        <v>5000000</v>
      </c>
      <c r="F17" s="221">
        <f>+E17</f>
        <v>5000000</v>
      </c>
    </row>
    <row r="18" spans="1:6">
      <c r="A18" s="161"/>
      <c r="B18" s="144"/>
      <c r="C18" s="128"/>
      <c r="D18" s="172"/>
      <c r="E18" s="231"/>
      <c r="F18" s="221"/>
    </row>
    <row r="19" spans="1:6">
      <c r="A19" s="194" t="s">
        <v>73</v>
      </c>
      <c r="B19" s="193" t="s">
        <v>74</v>
      </c>
      <c r="C19" s="193"/>
      <c r="D19" s="192"/>
      <c r="E19" s="230"/>
      <c r="F19" s="229">
        <f>+F20</f>
        <v>20000000</v>
      </c>
    </row>
    <row r="20" spans="1:6" ht="30">
      <c r="A20" s="130" t="s">
        <v>75</v>
      </c>
      <c r="B20" s="129" t="s">
        <v>76</v>
      </c>
      <c r="C20" s="128" t="s">
        <v>702</v>
      </c>
      <c r="D20" s="163" t="s">
        <v>724</v>
      </c>
      <c r="E20" s="222">
        <v>20000000</v>
      </c>
      <c r="F20" s="228">
        <f>+E20</f>
        <v>20000000</v>
      </c>
    </row>
    <row r="21" spans="1:6">
      <c r="A21" s="161"/>
      <c r="B21" s="144"/>
      <c r="C21" s="144"/>
      <c r="D21" s="114"/>
      <c r="E21" s="222"/>
      <c r="F21" s="228"/>
    </row>
    <row r="22" spans="1:6">
      <c r="A22" s="194" t="s">
        <v>85</v>
      </c>
      <c r="B22" s="193" t="s">
        <v>86</v>
      </c>
      <c r="C22" s="193"/>
      <c r="D22" s="192"/>
      <c r="E22" s="230"/>
      <c r="F22" s="229">
        <f>SUM(F23:F27)</f>
        <v>865104336.17999995</v>
      </c>
    </row>
    <row r="23" spans="1:6" ht="60">
      <c r="A23" s="161" t="s">
        <v>87</v>
      </c>
      <c r="B23" s="144" t="s">
        <v>88</v>
      </c>
      <c r="C23" s="128" t="s">
        <v>702</v>
      </c>
      <c r="D23" s="163" t="s">
        <v>723</v>
      </c>
      <c r="E23" s="237">
        <v>242147377</v>
      </c>
      <c r="F23" s="228">
        <f>+E23</f>
        <v>242147377</v>
      </c>
    </row>
    <row r="24" spans="1:6" ht="30">
      <c r="A24" s="161" t="s">
        <v>89</v>
      </c>
      <c r="B24" s="144" t="s">
        <v>90</v>
      </c>
      <c r="C24" s="128" t="s">
        <v>702</v>
      </c>
      <c r="D24" s="172" t="s">
        <v>722</v>
      </c>
      <c r="E24" s="222">
        <v>307437132</v>
      </c>
      <c r="F24" s="228">
        <f>+E24</f>
        <v>307437132</v>
      </c>
    </row>
    <row r="25" spans="1:6" ht="30">
      <c r="A25" s="161" t="s">
        <v>91</v>
      </c>
      <c r="B25" s="144" t="s">
        <v>92</v>
      </c>
      <c r="C25" s="128" t="s">
        <v>702</v>
      </c>
      <c r="D25" s="172" t="s">
        <v>721</v>
      </c>
      <c r="E25" s="222">
        <v>114497615.40000001</v>
      </c>
      <c r="F25" s="228">
        <f>+E25</f>
        <v>114497615.40000001</v>
      </c>
    </row>
    <row r="26" spans="1:6" ht="30">
      <c r="A26" s="161" t="s">
        <v>93</v>
      </c>
      <c r="B26" s="144" t="s">
        <v>94</v>
      </c>
      <c r="C26" s="128" t="s">
        <v>702</v>
      </c>
      <c r="D26" s="172" t="s">
        <v>720</v>
      </c>
      <c r="E26" s="222">
        <v>124137641.78</v>
      </c>
      <c r="F26" s="228">
        <f>+E26</f>
        <v>124137641.78</v>
      </c>
    </row>
    <row r="27" spans="1:6" ht="60">
      <c r="A27" s="161" t="s">
        <v>95</v>
      </c>
      <c r="B27" s="144" t="s">
        <v>96</v>
      </c>
      <c r="C27" s="128" t="s">
        <v>702</v>
      </c>
      <c r="D27" s="172" t="s">
        <v>719</v>
      </c>
      <c r="E27" s="222">
        <v>76884570</v>
      </c>
      <c r="F27" s="228">
        <f>+E27</f>
        <v>76884570</v>
      </c>
    </row>
    <row r="28" spans="1:6">
      <c r="A28" s="161"/>
      <c r="B28" s="144"/>
      <c r="C28" s="144"/>
      <c r="D28" s="114"/>
      <c r="E28" s="222"/>
      <c r="F28" s="228"/>
    </row>
    <row r="29" spans="1:6" ht="25.5">
      <c r="A29" s="194" t="s">
        <v>97</v>
      </c>
      <c r="B29" s="193" t="s">
        <v>98</v>
      </c>
      <c r="C29" s="193"/>
      <c r="D29" s="192"/>
      <c r="E29" s="230"/>
      <c r="F29" s="229">
        <f>SUM(F30:F31)</f>
        <v>156762680.95000002</v>
      </c>
    </row>
    <row r="30" spans="1:6" ht="45">
      <c r="A30" s="161" t="s">
        <v>99</v>
      </c>
      <c r="B30" s="144" t="s">
        <v>100</v>
      </c>
      <c r="C30" s="128" t="s">
        <v>702</v>
      </c>
      <c r="D30" s="163" t="s">
        <v>718</v>
      </c>
      <c r="E30" s="222">
        <v>148723569.11000001</v>
      </c>
      <c r="F30" s="228">
        <f>+E30</f>
        <v>148723569.11000001</v>
      </c>
    </row>
    <row r="31" spans="1:6" ht="30">
      <c r="A31" s="161" t="s">
        <v>107</v>
      </c>
      <c r="B31" s="144" t="s">
        <v>108</v>
      </c>
      <c r="C31" s="128" t="s">
        <v>702</v>
      </c>
      <c r="D31" s="172" t="s">
        <v>717</v>
      </c>
      <c r="E31" s="222">
        <v>8039111.8399999999</v>
      </c>
      <c r="F31" s="228">
        <f>+E31</f>
        <v>8039111.8399999999</v>
      </c>
    </row>
    <row r="32" spans="1:6">
      <c r="A32" s="161"/>
      <c r="B32" s="144"/>
      <c r="C32" s="144"/>
      <c r="D32" s="114"/>
      <c r="E32" s="234"/>
      <c r="F32" s="228"/>
    </row>
    <row r="33" spans="1:6" ht="38.25">
      <c r="A33" s="194" t="s">
        <v>109</v>
      </c>
      <c r="B33" s="193" t="s">
        <v>110</v>
      </c>
      <c r="C33" s="193"/>
      <c r="D33" s="192"/>
      <c r="E33" s="230"/>
      <c r="F33" s="229">
        <f>SUM(F34:F37)</f>
        <v>172978734.87</v>
      </c>
    </row>
    <row r="34" spans="1:6" ht="45">
      <c r="A34" s="161" t="s">
        <v>111</v>
      </c>
      <c r="B34" s="144" t="s">
        <v>112</v>
      </c>
      <c r="C34" s="128" t="s">
        <v>702</v>
      </c>
      <c r="D34" s="163" t="s">
        <v>716</v>
      </c>
      <c r="E34" s="231">
        <v>81677376.329999998</v>
      </c>
      <c r="F34" s="228">
        <f>+E34</f>
        <v>81677376.329999998</v>
      </c>
    </row>
    <row r="35" spans="1:6" ht="45">
      <c r="A35" s="161" t="s">
        <v>113</v>
      </c>
      <c r="B35" s="144" t="s">
        <v>114</v>
      </c>
      <c r="C35" s="128" t="s">
        <v>702</v>
      </c>
      <c r="D35" s="172" t="s">
        <v>715</v>
      </c>
      <c r="E35" s="222">
        <v>24117335.530000001</v>
      </c>
      <c r="F35" s="228">
        <f>+E35</f>
        <v>24117335.530000001</v>
      </c>
    </row>
    <row r="36" spans="1:6" ht="45">
      <c r="A36" s="161" t="s">
        <v>115</v>
      </c>
      <c r="B36" s="144" t="s">
        <v>116</v>
      </c>
      <c r="C36" s="128" t="s">
        <v>702</v>
      </c>
      <c r="D36" s="172" t="s">
        <v>714</v>
      </c>
      <c r="E36" s="222">
        <v>48234671.060000002</v>
      </c>
      <c r="F36" s="228">
        <f>+E36</f>
        <v>48234671.060000002</v>
      </c>
    </row>
    <row r="37" spans="1:6" ht="45">
      <c r="A37" s="161" t="s">
        <v>119</v>
      </c>
      <c r="B37" s="144" t="s">
        <v>120</v>
      </c>
      <c r="C37" s="128" t="s">
        <v>702</v>
      </c>
      <c r="D37" s="147" t="s">
        <v>713</v>
      </c>
      <c r="E37" s="222">
        <v>18949351.949999999</v>
      </c>
      <c r="F37" s="228">
        <f>+E37</f>
        <v>18949351.949999999</v>
      </c>
    </row>
    <row r="38" spans="1:6" ht="15.75" thickBot="1">
      <c r="A38" s="161"/>
      <c r="B38" s="144"/>
      <c r="C38" s="144"/>
      <c r="D38" s="147"/>
      <c r="E38" s="222"/>
      <c r="F38" s="228"/>
    </row>
    <row r="39" spans="1:6" ht="15.75" thickBot="1">
      <c r="A39" s="135">
        <v>1</v>
      </c>
      <c r="B39" s="134" t="s">
        <v>127</v>
      </c>
      <c r="C39" s="134"/>
      <c r="D39" s="133"/>
      <c r="E39" s="224"/>
      <c r="F39" s="223">
        <f>+F41+F45+F59+F71+F83+F96+F99</f>
        <v>311045000</v>
      </c>
    </row>
    <row r="40" spans="1:6" ht="15.75" thickBot="1">
      <c r="A40" s="154"/>
      <c r="B40" s="153"/>
      <c r="C40" s="153"/>
      <c r="D40" s="151"/>
      <c r="E40" s="226"/>
      <c r="F40" s="225"/>
    </row>
    <row r="41" spans="1:6" ht="15.75" thickBot="1">
      <c r="A41" s="135" t="s">
        <v>128</v>
      </c>
      <c r="B41" s="134" t="s">
        <v>129</v>
      </c>
      <c r="C41" s="134"/>
      <c r="D41" s="133"/>
      <c r="E41" s="224"/>
      <c r="F41" s="223">
        <f>+F42</f>
        <v>865000</v>
      </c>
    </row>
    <row r="42" spans="1:6" ht="45">
      <c r="A42" s="145" t="s">
        <v>138</v>
      </c>
      <c r="B42" s="144" t="s">
        <v>139</v>
      </c>
      <c r="C42" s="128" t="s">
        <v>464</v>
      </c>
      <c r="D42" s="147" t="s">
        <v>712</v>
      </c>
      <c r="E42" s="222">
        <v>15000</v>
      </c>
      <c r="F42" s="299">
        <f>+E42+E43</f>
        <v>865000</v>
      </c>
    </row>
    <row r="43" spans="1:6" ht="75">
      <c r="A43" s="145"/>
      <c r="B43" s="144"/>
      <c r="C43" s="128" t="s">
        <v>462</v>
      </c>
      <c r="D43" s="163" t="s">
        <v>711</v>
      </c>
      <c r="E43" s="222">
        <v>850000</v>
      </c>
      <c r="F43" s="287"/>
    </row>
    <row r="44" spans="1:6">
      <c r="A44" s="161"/>
      <c r="B44" s="144"/>
      <c r="C44" s="144"/>
      <c r="D44" s="147"/>
      <c r="E44" s="222"/>
      <c r="F44" s="228"/>
    </row>
    <row r="45" spans="1:6">
      <c r="A45" s="194" t="s">
        <v>140</v>
      </c>
      <c r="B45" s="193" t="s">
        <v>141</v>
      </c>
      <c r="C45" s="193"/>
      <c r="D45" s="192"/>
      <c r="E45" s="230"/>
      <c r="F45" s="229">
        <f>SUM(F46:F57)</f>
        <v>97200000</v>
      </c>
    </row>
    <row r="46" spans="1:6" ht="30">
      <c r="A46" s="145" t="s">
        <v>142</v>
      </c>
      <c r="B46" s="144" t="s">
        <v>143</v>
      </c>
      <c r="C46" s="128" t="s">
        <v>702</v>
      </c>
      <c r="D46" s="147" t="s">
        <v>710</v>
      </c>
      <c r="E46" s="222">
        <v>17400000</v>
      </c>
      <c r="F46" s="228">
        <f>+E46</f>
        <v>17400000</v>
      </c>
    </row>
    <row r="47" spans="1:6" ht="30">
      <c r="A47" s="145" t="s">
        <v>144</v>
      </c>
      <c r="B47" s="144" t="s">
        <v>145</v>
      </c>
      <c r="C47" s="128" t="s">
        <v>702</v>
      </c>
      <c r="D47" s="147" t="s">
        <v>709</v>
      </c>
      <c r="E47" s="222">
        <v>51100000</v>
      </c>
      <c r="F47" s="228">
        <f>+E47</f>
        <v>51100000</v>
      </c>
    </row>
    <row r="48" spans="1:6" ht="53.25" customHeight="1">
      <c r="A48" s="284" t="s">
        <v>146</v>
      </c>
      <c r="B48" s="286" t="s">
        <v>147</v>
      </c>
      <c r="C48" s="128" t="s">
        <v>702</v>
      </c>
      <c r="D48" s="147" t="s">
        <v>708</v>
      </c>
      <c r="E48" s="222">
        <v>2000000</v>
      </c>
      <c r="F48" s="288">
        <f>+E48</f>
        <v>2000000</v>
      </c>
    </row>
    <row r="49" spans="1:6" ht="30" hidden="1">
      <c r="A49" s="284"/>
      <c r="B49" s="286"/>
      <c r="C49" s="128" t="s">
        <v>467</v>
      </c>
      <c r="D49" s="147" t="s">
        <v>707</v>
      </c>
      <c r="E49" s="222"/>
      <c r="F49" s="288"/>
    </row>
    <row r="50" spans="1:6" ht="29.25" hidden="1" customHeight="1">
      <c r="A50" s="284"/>
      <c r="B50" s="286"/>
      <c r="C50" s="128" t="s">
        <v>563</v>
      </c>
      <c r="D50" s="147" t="s">
        <v>706</v>
      </c>
      <c r="E50" s="222"/>
      <c r="F50" s="288"/>
    </row>
    <row r="51" spans="1:6" ht="195" hidden="1">
      <c r="A51" s="284"/>
      <c r="B51" s="286"/>
      <c r="C51" s="128" t="s">
        <v>474</v>
      </c>
      <c r="D51" s="147" t="s">
        <v>705</v>
      </c>
      <c r="E51" s="222"/>
      <c r="F51" s="288"/>
    </row>
    <row r="52" spans="1:6" ht="45" hidden="1">
      <c r="A52" s="284"/>
      <c r="B52" s="286"/>
      <c r="C52" s="128" t="s">
        <v>464</v>
      </c>
      <c r="D52" s="147" t="s">
        <v>704</v>
      </c>
      <c r="E52" s="222"/>
      <c r="F52" s="288"/>
    </row>
    <row r="53" spans="1:6" ht="30" hidden="1">
      <c r="A53" s="284"/>
      <c r="B53" s="286"/>
      <c r="C53" s="128" t="s">
        <v>487</v>
      </c>
      <c r="D53" s="147" t="s">
        <v>703</v>
      </c>
      <c r="E53" s="222"/>
      <c r="F53" s="288"/>
    </row>
    <row r="54" spans="1:6" ht="30">
      <c r="A54" s="284" t="s">
        <v>148</v>
      </c>
      <c r="B54" s="286" t="s">
        <v>149</v>
      </c>
      <c r="C54" s="128" t="s">
        <v>702</v>
      </c>
      <c r="D54" s="147" t="s">
        <v>701</v>
      </c>
      <c r="E54" s="222">
        <v>1700000</v>
      </c>
      <c r="F54" s="288">
        <f>+E54+E55</f>
        <v>24000000</v>
      </c>
    </row>
    <row r="55" spans="1:6" ht="46.5" customHeight="1">
      <c r="A55" s="284"/>
      <c r="B55" s="286"/>
      <c r="C55" s="128" t="s">
        <v>700</v>
      </c>
      <c r="D55" s="147" t="s">
        <v>699</v>
      </c>
      <c r="E55" s="222">
        <v>22300000</v>
      </c>
      <c r="F55" s="288"/>
    </row>
    <row r="56" spans="1:6" ht="60">
      <c r="A56" s="284" t="s">
        <v>150</v>
      </c>
      <c r="B56" s="286" t="s">
        <v>151</v>
      </c>
      <c r="C56" s="128" t="s">
        <v>474</v>
      </c>
      <c r="D56" s="147" t="s">
        <v>698</v>
      </c>
      <c r="E56" s="222">
        <v>1500000</v>
      </c>
      <c r="F56" s="288">
        <f>+E56+E57</f>
        <v>2700000</v>
      </c>
    </row>
    <row r="57" spans="1:6" ht="45">
      <c r="A57" s="284"/>
      <c r="B57" s="286"/>
      <c r="C57" s="128" t="s">
        <v>464</v>
      </c>
      <c r="D57" s="147" t="s">
        <v>697</v>
      </c>
      <c r="E57" s="222">
        <v>1200000</v>
      </c>
      <c r="F57" s="288"/>
    </row>
    <row r="58" spans="1:6" ht="15.75" thickBot="1">
      <c r="A58" s="140"/>
      <c r="B58" s="139"/>
      <c r="C58" s="139"/>
      <c r="D58" s="138"/>
      <c r="E58" s="234"/>
      <c r="F58" s="233"/>
    </row>
    <row r="59" spans="1:6" ht="26.25" thickBot="1">
      <c r="A59" s="135" t="s">
        <v>152</v>
      </c>
      <c r="B59" s="134" t="s">
        <v>153</v>
      </c>
      <c r="C59" s="134"/>
      <c r="D59" s="133"/>
      <c r="E59" s="224"/>
      <c r="F59" s="223">
        <f>+F60+F62+F68+F66</f>
        <v>13135000</v>
      </c>
    </row>
    <row r="60" spans="1:6" ht="60">
      <c r="A60" s="300" t="s">
        <v>154</v>
      </c>
      <c r="B60" s="285" t="s">
        <v>155</v>
      </c>
      <c r="C60" s="128" t="s">
        <v>474</v>
      </c>
      <c r="D60" s="147" t="s">
        <v>696</v>
      </c>
      <c r="E60" s="222">
        <v>2000000</v>
      </c>
      <c r="F60" s="287">
        <f>+E60+E61</f>
        <v>2320000</v>
      </c>
    </row>
    <row r="61" spans="1:6" ht="60">
      <c r="A61" s="284"/>
      <c r="B61" s="286"/>
      <c r="C61" s="128" t="s">
        <v>464</v>
      </c>
      <c r="D61" s="147" t="s">
        <v>695</v>
      </c>
      <c r="E61" s="222">
        <v>320000</v>
      </c>
      <c r="F61" s="288"/>
    </row>
    <row r="62" spans="1:6" ht="45">
      <c r="A62" s="284" t="s">
        <v>158</v>
      </c>
      <c r="B62" s="286" t="s">
        <v>159</v>
      </c>
      <c r="C62" s="128" t="s">
        <v>467</v>
      </c>
      <c r="D62" s="147" t="s">
        <v>694</v>
      </c>
      <c r="E62" s="222">
        <v>350000</v>
      </c>
      <c r="F62" s="288">
        <f>+E62+E63+E65</f>
        <v>650000</v>
      </c>
    </row>
    <row r="63" spans="1:6" ht="30">
      <c r="A63" s="284"/>
      <c r="B63" s="286"/>
      <c r="C63" s="128" t="s">
        <v>563</v>
      </c>
      <c r="D63" s="147" t="s">
        <v>693</v>
      </c>
      <c r="E63" s="222">
        <v>50000</v>
      </c>
      <c r="F63" s="288"/>
    </row>
    <row r="64" spans="1:6" ht="60" hidden="1">
      <c r="A64" s="284"/>
      <c r="B64" s="286"/>
      <c r="C64" s="128" t="s">
        <v>474</v>
      </c>
      <c r="D64" s="147" t="s">
        <v>551</v>
      </c>
      <c r="E64" s="222"/>
      <c r="F64" s="288"/>
    </row>
    <row r="65" spans="1:6" ht="45">
      <c r="A65" s="284"/>
      <c r="B65" s="286"/>
      <c r="C65" s="128" t="s">
        <v>464</v>
      </c>
      <c r="D65" s="157" t="s">
        <v>692</v>
      </c>
      <c r="E65" s="222">
        <v>250000</v>
      </c>
      <c r="F65" s="288"/>
    </row>
    <row r="66" spans="1:6" ht="45">
      <c r="A66" s="145" t="s">
        <v>162</v>
      </c>
      <c r="B66" s="144" t="s">
        <v>163</v>
      </c>
      <c r="C66" s="128" t="s">
        <v>487</v>
      </c>
      <c r="D66" s="147" t="s">
        <v>691</v>
      </c>
      <c r="E66" s="222">
        <v>165000</v>
      </c>
      <c r="F66" s="228">
        <f>+E66</f>
        <v>165000</v>
      </c>
    </row>
    <row r="67" spans="1:6" ht="45" hidden="1">
      <c r="A67" s="145" t="s">
        <v>164</v>
      </c>
      <c r="B67" s="144" t="s">
        <v>165</v>
      </c>
      <c r="C67" s="128" t="s">
        <v>464</v>
      </c>
      <c r="D67" s="147"/>
      <c r="E67" s="222"/>
      <c r="F67" s="228"/>
    </row>
    <row r="68" spans="1:6" ht="45">
      <c r="A68" s="284" t="s">
        <v>166</v>
      </c>
      <c r="B68" s="286" t="s">
        <v>167</v>
      </c>
      <c r="C68" s="128" t="s">
        <v>467</v>
      </c>
      <c r="D68" s="147" t="s">
        <v>690</v>
      </c>
      <c r="E68" s="222">
        <v>10000000</v>
      </c>
      <c r="F68" s="288">
        <f>+E68</f>
        <v>10000000</v>
      </c>
    </row>
    <row r="69" spans="1:6" ht="60" hidden="1">
      <c r="A69" s="284"/>
      <c r="B69" s="286"/>
      <c r="C69" s="128" t="s">
        <v>474</v>
      </c>
      <c r="D69" s="147" t="s">
        <v>689</v>
      </c>
      <c r="E69" s="222"/>
      <c r="F69" s="288"/>
    </row>
    <row r="70" spans="1:6" ht="15.75" thickBot="1">
      <c r="A70" s="140"/>
      <c r="B70" s="139"/>
      <c r="C70" s="139"/>
      <c r="D70" s="138"/>
      <c r="E70" s="234"/>
      <c r="F70" s="233"/>
    </row>
    <row r="71" spans="1:6" ht="15.75" thickBot="1">
      <c r="A71" s="135" t="s">
        <v>168</v>
      </c>
      <c r="B71" s="134" t="s">
        <v>169</v>
      </c>
      <c r="C71" s="134"/>
      <c r="D71" s="133"/>
      <c r="E71" s="224"/>
      <c r="F71" s="223">
        <f>+F73+F74+F77</f>
        <v>188650000</v>
      </c>
    </row>
    <row r="72" spans="1:6" hidden="1">
      <c r="A72" s="145" t="s">
        <v>174</v>
      </c>
      <c r="B72" s="144" t="s">
        <v>175</v>
      </c>
      <c r="C72" s="128"/>
      <c r="D72" s="147"/>
      <c r="E72" s="222"/>
      <c r="F72" s="228"/>
    </row>
    <row r="73" spans="1:6" ht="30">
      <c r="A73" s="145" t="s">
        <v>176</v>
      </c>
      <c r="B73" s="144" t="s">
        <v>177</v>
      </c>
      <c r="C73" s="128" t="s">
        <v>467</v>
      </c>
      <c r="D73" s="242" t="s">
        <v>688</v>
      </c>
      <c r="E73" s="222">
        <v>3300000</v>
      </c>
      <c r="F73" s="233">
        <f>+E73</f>
        <v>3300000</v>
      </c>
    </row>
    <row r="74" spans="1:6" ht="135">
      <c r="A74" s="284" t="s">
        <v>180</v>
      </c>
      <c r="B74" s="144" t="s">
        <v>181</v>
      </c>
      <c r="C74" s="128" t="s">
        <v>464</v>
      </c>
      <c r="D74" s="147" t="s">
        <v>687</v>
      </c>
      <c r="E74" s="222">
        <v>172000000</v>
      </c>
      <c r="F74" s="293">
        <f>+E74</f>
        <v>172000000</v>
      </c>
    </row>
    <row r="75" spans="1:6" ht="49.5" hidden="1" customHeight="1">
      <c r="A75" s="284"/>
      <c r="B75" s="144"/>
      <c r="C75" s="128" t="s">
        <v>474</v>
      </c>
      <c r="D75" s="147" t="s">
        <v>686</v>
      </c>
      <c r="E75" s="222"/>
      <c r="F75" s="297"/>
    </row>
    <row r="76" spans="1:6" ht="15" hidden="1" customHeight="1">
      <c r="A76" s="284"/>
      <c r="B76" s="144"/>
      <c r="E76" s="222"/>
      <c r="F76" s="297"/>
    </row>
    <row r="77" spans="1:6" ht="119.25" customHeight="1">
      <c r="A77" s="284" t="s">
        <v>182</v>
      </c>
      <c r="B77" s="286" t="s">
        <v>183</v>
      </c>
      <c r="C77" s="241" t="s">
        <v>462</v>
      </c>
      <c r="D77" s="147" t="s">
        <v>685</v>
      </c>
      <c r="E77" s="222">
        <v>2000000</v>
      </c>
      <c r="F77" s="291">
        <f>+E77+E80+E81+E79+E78</f>
        <v>13350000</v>
      </c>
    </row>
    <row r="78" spans="1:6" ht="119.25" customHeight="1">
      <c r="A78" s="284"/>
      <c r="B78" s="286"/>
      <c r="C78" s="241" t="s">
        <v>487</v>
      </c>
      <c r="D78" s="147" t="s">
        <v>684</v>
      </c>
      <c r="E78" s="222">
        <v>500000</v>
      </c>
      <c r="F78" s="298"/>
    </row>
    <row r="79" spans="1:6" ht="45.75" customHeight="1">
      <c r="A79" s="284"/>
      <c r="B79" s="286"/>
      <c r="C79" s="241" t="s">
        <v>464</v>
      </c>
      <c r="D79" s="157" t="s">
        <v>683</v>
      </c>
      <c r="E79" s="236">
        <v>3950000</v>
      </c>
      <c r="F79" s="298"/>
    </row>
    <row r="80" spans="1:6" ht="90">
      <c r="A80" s="284"/>
      <c r="B80" s="286"/>
      <c r="C80" s="128" t="s">
        <v>467</v>
      </c>
      <c r="D80" s="157" t="s">
        <v>682</v>
      </c>
      <c r="E80" s="222">
        <v>1900000</v>
      </c>
      <c r="F80" s="298"/>
    </row>
    <row r="81" spans="1:6" ht="30">
      <c r="A81" s="145"/>
      <c r="B81" s="144"/>
      <c r="C81" s="128" t="s">
        <v>563</v>
      </c>
      <c r="D81" s="147" t="s">
        <v>681</v>
      </c>
      <c r="E81" s="222">
        <v>5000000</v>
      </c>
      <c r="F81" s="287"/>
    </row>
    <row r="82" spans="1:6">
      <c r="A82" s="161"/>
      <c r="B82" s="144"/>
      <c r="C82" s="144"/>
      <c r="D82" s="147"/>
      <c r="E82" s="222"/>
      <c r="F82" s="228"/>
    </row>
    <row r="83" spans="1:6">
      <c r="A83" s="194" t="s">
        <v>184</v>
      </c>
      <c r="B83" s="193" t="s">
        <v>185</v>
      </c>
      <c r="C83" s="193"/>
      <c r="D83" s="192"/>
      <c r="E83" s="230"/>
      <c r="F83" s="229">
        <f>+F84+F89</f>
        <v>995000</v>
      </c>
    </row>
    <row r="84" spans="1:6" ht="60">
      <c r="A84" s="284" t="s">
        <v>186</v>
      </c>
      <c r="B84" s="286" t="s">
        <v>187</v>
      </c>
      <c r="C84" s="128" t="s">
        <v>462</v>
      </c>
      <c r="D84" s="147" t="s">
        <v>680</v>
      </c>
      <c r="E84" s="222">
        <v>75000</v>
      </c>
      <c r="F84" s="288">
        <f>+E84+E87+E88</f>
        <v>295000</v>
      </c>
    </row>
    <row r="85" spans="1:6" ht="30" hidden="1">
      <c r="A85" s="284"/>
      <c r="B85" s="286"/>
      <c r="C85" s="128" t="s">
        <v>467</v>
      </c>
      <c r="D85" s="147" t="s">
        <v>676</v>
      </c>
      <c r="E85" s="222"/>
      <c r="F85" s="288"/>
    </row>
    <row r="86" spans="1:6" ht="60" hidden="1">
      <c r="A86" s="284"/>
      <c r="B86" s="286"/>
      <c r="C86" s="128" t="s">
        <v>474</v>
      </c>
      <c r="D86" s="147"/>
      <c r="E86" s="222"/>
      <c r="F86" s="288"/>
    </row>
    <row r="87" spans="1:6" ht="45">
      <c r="A87" s="284"/>
      <c r="B87" s="286"/>
      <c r="C87" s="128" t="s">
        <v>464</v>
      </c>
      <c r="D87" s="147" t="s">
        <v>679</v>
      </c>
      <c r="E87" s="222">
        <v>20000</v>
      </c>
      <c r="F87" s="288"/>
    </row>
    <row r="88" spans="1:6" ht="60">
      <c r="A88" s="284"/>
      <c r="B88" s="286"/>
      <c r="C88" s="128" t="s">
        <v>474</v>
      </c>
      <c r="D88" s="147" t="s">
        <v>678</v>
      </c>
      <c r="E88" s="222">
        <v>200000</v>
      </c>
      <c r="F88" s="288"/>
    </row>
    <row r="89" spans="1:6" ht="90">
      <c r="A89" s="284" t="s">
        <v>188</v>
      </c>
      <c r="B89" s="286" t="s">
        <v>189</v>
      </c>
      <c r="C89" s="128" t="s">
        <v>474</v>
      </c>
      <c r="D89" s="147" t="s">
        <v>677</v>
      </c>
      <c r="E89" s="222">
        <v>700000</v>
      </c>
      <c r="F89" s="288">
        <f>+E89</f>
        <v>700000</v>
      </c>
    </row>
    <row r="90" spans="1:6" ht="30" hidden="1">
      <c r="A90" s="284"/>
      <c r="B90" s="286"/>
      <c r="C90" s="128" t="s">
        <v>467</v>
      </c>
      <c r="D90" s="240" t="s">
        <v>676</v>
      </c>
      <c r="E90" s="239"/>
      <c r="F90" s="288"/>
    </row>
    <row r="91" spans="1:6" ht="60" hidden="1">
      <c r="A91" s="284"/>
      <c r="B91" s="286"/>
      <c r="C91" s="128" t="s">
        <v>474</v>
      </c>
      <c r="D91" s="147" t="s">
        <v>675</v>
      </c>
      <c r="E91" s="222"/>
      <c r="F91" s="288"/>
    </row>
    <row r="92" spans="1:6" ht="105" hidden="1">
      <c r="A92" s="284"/>
      <c r="B92" s="286"/>
      <c r="C92" s="128" t="s">
        <v>487</v>
      </c>
      <c r="D92" s="240" t="s">
        <v>674</v>
      </c>
      <c r="E92" s="239"/>
      <c r="F92" s="288"/>
    </row>
    <row r="93" spans="1:6" ht="45" hidden="1">
      <c r="A93" s="145" t="s">
        <v>190</v>
      </c>
      <c r="B93" s="144" t="s">
        <v>191</v>
      </c>
      <c r="C93" s="128" t="s">
        <v>462</v>
      </c>
      <c r="D93" s="147"/>
      <c r="E93" s="222"/>
      <c r="F93" s="228"/>
    </row>
    <row r="94" spans="1:6" ht="45" hidden="1">
      <c r="A94" s="145" t="s">
        <v>192</v>
      </c>
      <c r="B94" s="144" t="s">
        <v>193</v>
      </c>
      <c r="C94" s="128" t="s">
        <v>462</v>
      </c>
      <c r="D94" s="147"/>
      <c r="E94" s="222"/>
      <c r="F94" s="228"/>
    </row>
    <row r="95" spans="1:6" ht="15.75" thickBot="1">
      <c r="A95" s="140"/>
      <c r="B95" s="139"/>
      <c r="C95" s="139"/>
      <c r="D95" s="138"/>
      <c r="E95" s="234"/>
      <c r="F95" s="233"/>
    </row>
    <row r="96" spans="1:6" ht="26.25" thickBot="1">
      <c r="A96" s="135" t="s">
        <v>194</v>
      </c>
      <c r="B96" s="134" t="s">
        <v>195</v>
      </c>
      <c r="C96" s="134"/>
      <c r="D96" s="133"/>
      <c r="E96" s="224"/>
      <c r="F96" s="223">
        <f>+F97</f>
        <v>5000000</v>
      </c>
    </row>
    <row r="97" spans="1:6" ht="45">
      <c r="A97" s="148" t="s">
        <v>196</v>
      </c>
      <c r="B97" s="129" t="s">
        <v>197</v>
      </c>
      <c r="C97" s="128" t="s">
        <v>464</v>
      </c>
      <c r="D97" s="163" t="s">
        <v>673</v>
      </c>
      <c r="E97" s="222">
        <v>5000000</v>
      </c>
      <c r="F97" s="221">
        <f>+E97</f>
        <v>5000000</v>
      </c>
    </row>
    <row r="98" spans="1:6" ht="15.75" thickBot="1">
      <c r="A98" s="140"/>
      <c r="B98" s="139"/>
      <c r="C98" s="139"/>
      <c r="D98" s="138"/>
      <c r="E98" s="234"/>
      <c r="F98" s="233"/>
    </row>
    <row r="99" spans="1:6" ht="15.75" thickBot="1">
      <c r="A99" s="135" t="s">
        <v>202</v>
      </c>
      <c r="B99" s="134" t="s">
        <v>203</v>
      </c>
      <c r="C99" s="134"/>
      <c r="D99" s="133"/>
      <c r="E99" s="224"/>
      <c r="F99" s="223">
        <f>+F100</f>
        <v>5200000</v>
      </c>
    </row>
    <row r="100" spans="1:6" ht="138.75" customHeight="1">
      <c r="A100" s="283" t="s">
        <v>204</v>
      </c>
      <c r="B100" s="285" t="s">
        <v>205</v>
      </c>
      <c r="C100" s="128" t="s">
        <v>462</v>
      </c>
      <c r="D100" s="127" t="s">
        <v>672</v>
      </c>
      <c r="E100" s="231">
        <v>2000000</v>
      </c>
      <c r="F100" s="287">
        <f>+E100+E101+E102+E103+E104+E105</f>
        <v>5200000</v>
      </c>
    </row>
    <row r="101" spans="1:6" ht="30">
      <c r="A101" s="284"/>
      <c r="B101" s="286"/>
      <c r="C101" s="128" t="s">
        <v>467</v>
      </c>
      <c r="D101" s="172" t="s">
        <v>671</v>
      </c>
      <c r="E101" s="222">
        <v>250000</v>
      </c>
      <c r="F101" s="288"/>
    </row>
    <row r="102" spans="1:6" ht="45">
      <c r="A102" s="284"/>
      <c r="B102" s="286"/>
      <c r="C102" s="128" t="s">
        <v>469</v>
      </c>
      <c r="D102" s="147" t="s">
        <v>670</v>
      </c>
      <c r="E102" s="222">
        <v>250000</v>
      </c>
      <c r="F102" s="288"/>
    </row>
    <row r="103" spans="1:6" ht="60">
      <c r="A103" s="284"/>
      <c r="B103" s="286"/>
      <c r="C103" s="128" t="s">
        <v>474</v>
      </c>
      <c r="D103" s="147" t="s">
        <v>669</v>
      </c>
      <c r="E103" s="222">
        <v>600000</v>
      </c>
      <c r="F103" s="288"/>
    </row>
    <row r="104" spans="1:6" ht="45">
      <c r="A104" s="284"/>
      <c r="B104" s="286"/>
      <c r="C104" s="128" t="s">
        <v>464</v>
      </c>
      <c r="D104" s="147" t="s">
        <v>668</v>
      </c>
      <c r="E104" s="222">
        <v>600000</v>
      </c>
      <c r="F104" s="288"/>
    </row>
    <row r="105" spans="1:6" ht="300">
      <c r="A105" s="284"/>
      <c r="B105" s="286"/>
      <c r="C105" s="158" t="s">
        <v>472</v>
      </c>
      <c r="D105" s="147" t="s">
        <v>667</v>
      </c>
      <c r="E105" s="222">
        <v>1500000</v>
      </c>
      <c r="F105" s="288"/>
    </row>
    <row r="106" spans="1:6" ht="15.75" thickBot="1">
      <c r="A106" s="140"/>
      <c r="B106" s="139"/>
      <c r="C106" s="138"/>
      <c r="D106" s="138"/>
      <c r="E106" s="234"/>
      <c r="F106" s="233"/>
    </row>
    <row r="107" spans="1:6" ht="45.75" hidden="1" thickBot="1">
      <c r="A107" s="145" t="s">
        <v>216</v>
      </c>
      <c r="B107" s="144" t="s">
        <v>217</v>
      </c>
      <c r="C107" s="128" t="s">
        <v>464</v>
      </c>
      <c r="D107" s="147" t="s">
        <v>666</v>
      </c>
      <c r="E107" s="222"/>
      <c r="F107" s="228"/>
    </row>
    <row r="108" spans="1:6" ht="120.75" hidden="1" thickBot="1">
      <c r="A108" s="145" t="s">
        <v>218</v>
      </c>
      <c r="B108" s="144" t="s">
        <v>219</v>
      </c>
      <c r="C108" s="128" t="s">
        <v>464</v>
      </c>
      <c r="D108" s="147" t="s">
        <v>665</v>
      </c>
      <c r="E108" s="222"/>
      <c r="F108" s="228"/>
    </row>
    <row r="109" spans="1:6" ht="45.75" hidden="1" thickBot="1">
      <c r="A109" s="145" t="s">
        <v>220</v>
      </c>
      <c r="B109" s="144" t="s">
        <v>221</v>
      </c>
      <c r="C109" s="128" t="s">
        <v>464</v>
      </c>
      <c r="D109" s="147" t="s">
        <v>664</v>
      </c>
      <c r="E109" s="222"/>
      <c r="F109" s="228"/>
    </row>
    <row r="110" spans="1:6" ht="60.75" hidden="1" thickBot="1">
      <c r="A110" s="284" t="s">
        <v>222</v>
      </c>
      <c r="B110" s="286" t="s">
        <v>223</v>
      </c>
      <c r="C110" s="128" t="s">
        <v>474</v>
      </c>
      <c r="D110" s="147" t="s">
        <v>663</v>
      </c>
      <c r="E110" s="222"/>
      <c r="F110" s="288"/>
    </row>
    <row r="111" spans="1:6" ht="45.75" hidden="1" thickBot="1">
      <c r="A111" s="284"/>
      <c r="B111" s="286"/>
      <c r="C111" s="128" t="s">
        <v>464</v>
      </c>
      <c r="D111" s="147" t="s">
        <v>662</v>
      </c>
      <c r="E111" s="222"/>
      <c r="F111" s="288"/>
    </row>
    <row r="112" spans="1:6" ht="45.75" hidden="1" thickBot="1">
      <c r="A112" s="284" t="s">
        <v>224</v>
      </c>
      <c r="B112" s="286" t="s">
        <v>225</v>
      </c>
      <c r="C112" s="128" t="s">
        <v>462</v>
      </c>
      <c r="D112" s="147" t="s">
        <v>661</v>
      </c>
      <c r="E112" s="222"/>
      <c r="F112" s="288"/>
    </row>
    <row r="113" spans="1:6" ht="30.75" hidden="1" thickBot="1">
      <c r="A113" s="284"/>
      <c r="B113" s="286"/>
      <c r="C113" s="128" t="s">
        <v>467</v>
      </c>
      <c r="D113" s="147"/>
      <c r="E113" s="222"/>
      <c r="F113" s="288"/>
    </row>
    <row r="114" spans="1:6" ht="30.75" hidden="1" thickBot="1">
      <c r="A114" s="284"/>
      <c r="B114" s="286"/>
      <c r="C114" s="128" t="s">
        <v>563</v>
      </c>
      <c r="D114" s="147" t="s">
        <v>660</v>
      </c>
      <c r="E114" s="222"/>
      <c r="F114" s="288"/>
    </row>
    <row r="115" spans="1:6" ht="60.75" hidden="1" thickBot="1">
      <c r="A115" s="284"/>
      <c r="B115" s="286"/>
      <c r="C115" s="128" t="s">
        <v>474</v>
      </c>
      <c r="D115" s="147" t="s">
        <v>659</v>
      </c>
      <c r="E115" s="222"/>
      <c r="F115" s="288"/>
    </row>
    <row r="116" spans="1:6" ht="45.75" hidden="1" thickBot="1">
      <c r="A116" s="284"/>
      <c r="B116" s="286"/>
      <c r="C116" s="128" t="s">
        <v>464</v>
      </c>
      <c r="D116" s="147" t="s">
        <v>658</v>
      </c>
      <c r="E116" s="222"/>
      <c r="F116" s="288"/>
    </row>
    <row r="117" spans="1:6" ht="30.75" hidden="1" thickBot="1">
      <c r="A117" s="284"/>
      <c r="B117" s="286"/>
      <c r="C117" s="128" t="s">
        <v>558</v>
      </c>
      <c r="D117" s="147" t="s">
        <v>657</v>
      </c>
      <c r="E117" s="222"/>
      <c r="F117" s="288"/>
    </row>
    <row r="118" spans="1:6" ht="45.75" hidden="1" thickBot="1">
      <c r="A118" s="284" t="s">
        <v>226</v>
      </c>
      <c r="B118" s="286" t="s">
        <v>227</v>
      </c>
      <c r="C118" s="128" t="s">
        <v>462</v>
      </c>
      <c r="D118" s="147" t="s">
        <v>656</v>
      </c>
      <c r="E118" s="222"/>
      <c r="F118" s="288"/>
    </row>
    <row r="119" spans="1:6" ht="45.75" hidden="1" thickBot="1">
      <c r="A119" s="284"/>
      <c r="B119" s="286"/>
      <c r="C119" s="128" t="s">
        <v>467</v>
      </c>
      <c r="D119" s="147" t="s">
        <v>655</v>
      </c>
      <c r="E119" s="222"/>
      <c r="F119" s="288"/>
    </row>
    <row r="120" spans="1:6" ht="30.75" hidden="1" thickBot="1">
      <c r="A120" s="284"/>
      <c r="B120" s="286"/>
      <c r="C120" s="128" t="s">
        <v>563</v>
      </c>
      <c r="D120" s="147" t="s">
        <v>654</v>
      </c>
      <c r="E120" s="222"/>
      <c r="F120" s="288"/>
    </row>
    <row r="121" spans="1:6" ht="60.75" hidden="1" thickBot="1">
      <c r="A121" s="284"/>
      <c r="B121" s="286"/>
      <c r="C121" s="128" t="s">
        <v>474</v>
      </c>
      <c r="D121" s="173" t="s">
        <v>467</v>
      </c>
      <c r="E121" s="222"/>
      <c r="F121" s="288"/>
    </row>
    <row r="122" spans="1:6" ht="60.75" hidden="1" thickBot="1">
      <c r="A122" s="284"/>
      <c r="B122" s="286"/>
      <c r="C122" s="128" t="s">
        <v>464</v>
      </c>
      <c r="D122" s="147" t="s">
        <v>653</v>
      </c>
      <c r="E122" s="222"/>
      <c r="F122" s="288"/>
    </row>
    <row r="123" spans="1:6" ht="120.75" hidden="1" thickBot="1">
      <c r="A123" s="284"/>
      <c r="B123" s="286"/>
      <c r="C123" s="128" t="s">
        <v>558</v>
      </c>
      <c r="D123" s="147" t="s">
        <v>652</v>
      </c>
      <c r="E123" s="222"/>
      <c r="F123" s="288"/>
    </row>
    <row r="124" spans="1:6" ht="90.75" hidden="1" thickBot="1">
      <c r="A124" s="284" t="s">
        <v>228</v>
      </c>
      <c r="B124" s="286" t="s">
        <v>229</v>
      </c>
      <c r="C124" s="128" t="s">
        <v>464</v>
      </c>
      <c r="D124" s="147" t="s">
        <v>651</v>
      </c>
      <c r="E124" s="222"/>
      <c r="F124" s="288"/>
    </row>
    <row r="125" spans="1:6" ht="60.75" hidden="1" thickBot="1">
      <c r="A125" s="284"/>
      <c r="B125" s="286"/>
      <c r="C125" s="128" t="s">
        <v>487</v>
      </c>
      <c r="D125" s="147" t="s">
        <v>650</v>
      </c>
      <c r="E125" s="222"/>
      <c r="F125" s="288"/>
    </row>
    <row r="126" spans="1:6" ht="15.75" hidden="1" thickBot="1">
      <c r="A126" s="140"/>
      <c r="B126" s="139"/>
      <c r="C126" s="139"/>
      <c r="D126" s="138"/>
      <c r="E126" s="234"/>
      <c r="F126" s="233"/>
    </row>
    <row r="127" spans="1:6" ht="15.75" hidden="1" thickBot="1">
      <c r="A127" s="135" t="s">
        <v>230</v>
      </c>
      <c r="B127" s="134" t="s">
        <v>231</v>
      </c>
      <c r="C127" s="134"/>
      <c r="D127" s="133"/>
      <c r="E127" s="224"/>
      <c r="F127" s="232"/>
    </row>
    <row r="128" spans="1:6" ht="45.75" hidden="1" thickBot="1">
      <c r="A128" s="145" t="s">
        <v>238</v>
      </c>
      <c r="B128" s="144" t="s">
        <v>239</v>
      </c>
      <c r="C128" s="128" t="s">
        <v>464</v>
      </c>
      <c r="D128" s="147" t="s">
        <v>649</v>
      </c>
      <c r="E128" s="222"/>
      <c r="F128" s="228"/>
    </row>
    <row r="129" spans="1:6" ht="15.75" hidden="1" thickBot="1">
      <c r="A129" s="140"/>
      <c r="B129" s="139"/>
      <c r="C129" s="139"/>
      <c r="D129" s="138"/>
      <c r="E129" s="234"/>
      <c r="F129" s="233"/>
    </row>
    <row r="130" spans="1:6" ht="15.75" thickBot="1">
      <c r="A130" s="135">
        <v>2</v>
      </c>
      <c r="B130" s="134" t="s">
        <v>254</v>
      </c>
      <c r="C130" s="134"/>
      <c r="D130" s="133"/>
      <c r="E130" s="224"/>
      <c r="F130" s="223">
        <f>+F149+F153+F163+F174+F132</f>
        <v>46910200</v>
      </c>
    </row>
    <row r="131" spans="1:6" ht="15.75" thickBot="1">
      <c r="A131" s="154"/>
      <c r="B131" s="153"/>
      <c r="C131" s="153"/>
      <c r="D131" s="151"/>
      <c r="E131" s="226"/>
      <c r="F131" s="225"/>
    </row>
    <row r="132" spans="1:6" ht="15.75" thickBot="1">
      <c r="A132" s="135" t="s">
        <v>255</v>
      </c>
      <c r="B132" s="134" t="s">
        <v>256</v>
      </c>
      <c r="C132" s="134"/>
      <c r="D132" s="133"/>
      <c r="E132" s="224"/>
      <c r="F132" s="223">
        <f>+F133+F135+F138+F145</f>
        <v>12530000</v>
      </c>
    </row>
    <row r="133" spans="1:6" ht="115.5" customHeight="1">
      <c r="A133" s="290" t="s">
        <v>257</v>
      </c>
      <c r="B133" s="285" t="s">
        <v>258</v>
      </c>
      <c r="C133" s="128" t="s">
        <v>464</v>
      </c>
      <c r="D133" s="147" t="s">
        <v>648</v>
      </c>
      <c r="E133" s="222">
        <v>2600000</v>
      </c>
      <c r="F133" s="287">
        <f>+E133+E134</f>
        <v>2625000</v>
      </c>
    </row>
    <row r="134" spans="1:6" ht="45">
      <c r="A134" s="289"/>
      <c r="B134" s="286"/>
      <c r="C134" s="128" t="s">
        <v>487</v>
      </c>
      <c r="D134" s="147" t="s">
        <v>647</v>
      </c>
      <c r="E134" s="222">
        <v>25000</v>
      </c>
      <c r="F134" s="288"/>
    </row>
    <row r="135" spans="1:6" ht="215.25" customHeight="1">
      <c r="A135" s="289" t="s">
        <v>259</v>
      </c>
      <c r="B135" s="286" t="s">
        <v>260</v>
      </c>
      <c r="C135" s="128" t="s">
        <v>462</v>
      </c>
      <c r="D135" s="147" t="s">
        <v>646</v>
      </c>
      <c r="E135" s="222">
        <v>350000</v>
      </c>
      <c r="F135" s="288">
        <f>+E135+E136+E137</f>
        <v>800000</v>
      </c>
    </row>
    <row r="136" spans="1:6" ht="169.5" customHeight="1">
      <c r="A136" s="289"/>
      <c r="B136" s="286"/>
      <c r="C136" s="128" t="s">
        <v>464</v>
      </c>
      <c r="D136" s="147" t="s">
        <v>645</v>
      </c>
      <c r="E136" s="222">
        <v>350000</v>
      </c>
      <c r="F136" s="288"/>
    </row>
    <row r="137" spans="1:6" ht="54.75" customHeight="1">
      <c r="A137" s="289"/>
      <c r="B137" s="286"/>
      <c r="C137" s="128" t="s">
        <v>487</v>
      </c>
      <c r="D137" s="157" t="s">
        <v>644</v>
      </c>
      <c r="E137" s="222">
        <v>100000</v>
      </c>
      <c r="F137" s="288"/>
    </row>
    <row r="138" spans="1:6" ht="39" customHeight="1">
      <c r="A138" s="289" t="s">
        <v>263</v>
      </c>
      <c r="B138" s="286" t="s">
        <v>264</v>
      </c>
      <c r="C138" s="128" t="s">
        <v>462</v>
      </c>
      <c r="D138" s="157" t="s">
        <v>643</v>
      </c>
      <c r="E138" s="222">
        <v>2700000</v>
      </c>
      <c r="F138" s="288">
        <f>+E138+E139+E140+E141+E142+E143+E144</f>
        <v>7950000</v>
      </c>
    </row>
    <row r="139" spans="1:6" ht="45">
      <c r="A139" s="289"/>
      <c r="B139" s="286"/>
      <c r="C139" s="128" t="s">
        <v>467</v>
      </c>
      <c r="D139" s="147" t="s">
        <v>642</v>
      </c>
      <c r="E139" s="222">
        <v>900000</v>
      </c>
      <c r="F139" s="288"/>
    </row>
    <row r="140" spans="1:6" ht="90">
      <c r="A140" s="289"/>
      <c r="B140" s="286"/>
      <c r="C140" s="128" t="s">
        <v>563</v>
      </c>
      <c r="D140" s="147" t="s">
        <v>641</v>
      </c>
      <c r="E140" s="222">
        <v>150000</v>
      </c>
      <c r="F140" s="288"/>
    </row>
    <row r="141" spans="1:6" ht="125.25" customHeight="1">
      <c r="A141" s="289"/>
      <c r="B141" s="286"/>
      <c r="C141" s="128" t="s">
        <v>474</v>
      </c>
      <c r="D141" s="147" t="s">
        <v>640</v>
      </c>
      <c r="E141" s="222">
        <v>1300000</v>
      </c>
      <c r="F141" s="288"/>
    </row>
    <row r="142" spans="1:6" ht="75">
      <c r="A142" s="289"/>
      <c r="B142" s="286"/>
      <c r="C142" s="128" t="s">
        <v>464</v>
      </c>
      <c r="D142" s="147" t="s">
        <v>639</v>
      </c>
      <c r="E142" s="222">
        <v>2400000</v>
      </c>
      <c r="F142" s="288"/>
    </row>
    <row r="143" spans="1:6" ht="120">
      <c r="A143" s="289"/>
      <c r="B143" s="286"/>
      <c r="C143" s="128" t="s">
        <v>487</v>
      </c>
      <c r="D143" s="147" t="s">
        <v>638</v>
      </c>
      <c r="E143" s="222">
        <v>250000</v>
      </c>
      <c r="F143" s="288"/>
    </row>
    <row r="144" spans="1:6" ht="60">
      <c r="A144" s="289"/>
      <c r="B144" s="286"/>
      <c r="C144" s="128" t="s">
        <v>472</v>
      </c>
      <c r="D144" s="147" t="s">
        <v>637</v>
      </c>
      <c r="E144" s="222">
        <v>250000</v>
      </c>
      <c r="F144" s="288"/>
    </row>
    <row r="145" spans="1:6" ht="45">
      <c r="A145" s="289" t="s">
        <v>265</v>
      </c>
      <c r="B145" s="286" t="s">
        <v>266</v>
      </c>
      <c r="C145" s="128" t="s">
        <v>462</v>
      </c>
      <c r="D145" s="147" t="s">
        <v>636</v>
      </c>
      <c r="E145" s="222">
        <v>55000</v>
      </c>
      <c r="F145" s="288">
        <f>+E145+E147+E146</f>
        <v>1155000</v>
      </c>
    </row>
    <row r="146" spans="1:6" ht="45">
      <c r="A146" s="289"/>
      <c r="B146" s="286"/>
      <c r="C146" s="128" t="s">
        <v>464</v>
      </c>
      <c r="D146" s="147" t="s">
        <v>635</v>
      </c>
      <c r="E146" s="222">
        <v>100000</v>
      </c>
      <c r="F146" s="288"/>
    </row>
    <row r="147" spans="1:6" ht="120">
      <c r="A147" s="289"/>
      <c r="B147" s="286"/>
      <c r="C147" s="128" t="s">
        <v>487</v>
      </c>
      <c r="D147" s="147" t="s">
        <v>634</v>
      </c>
      <c r="E147" s="222">
        <v>1000000</v>
      </c>
      <c r="F147" s="288"/>
    </row>
    <row r="148" spans="1:6" ht="15.75" thickBot="1">
      <c r="A148" s="140"/>
      <c r="B148" s="139"/>
      <c r="C148" s="139"/>
      <c r="D148" s="138"/>
      <c r="E148" s="234"/>
      <c r="F148" s="233"/>
    </row>
    <row r="149" spans="1:6" ht="26.25" thickBot="1">
      <c r="A149" s="135" t="s">
        <v>267</v>
      </c>
      <c r="B149" s="134" t="s">
        <v>268</v>
      </c>
      <c r="C149" s="134"/>
      <c r="D149" s="133"/>
      <c r="E149" s="224"/>
      <c r="F149" s="223">
        <f>+F150+F151</f>
        <v>630000</v>
      </c>
    </row>
    <row r="150" spans="1:6" ht="45">
      <c r="A150" s="140" t="s">
        <v>457</v>
      </c>
      <c r="B150" s="139" t="s">
        <v>272</v>
      </c>
      <c r="C150" s="158" t="s">
        <v>462</v>
      </c>
      <c r="D150" s="138" t="s">
        <v>633</v>
      </c>
      <c r="E150" s="234">
        <v>100000</v>
      </c>
      <c r="F150" s="233">
        <v>100000</v>
      </c>
    </row>
    <row r="151" spans="1:6" ht="84" customHeight="1">
      <c r="A151" s="161" t="s">
        <v>273</v>
      </c>
      <c r="B151" s="144" t="s">
        <v>274</v>
      </c>
      <c r="C151" s="128" t="s">
        <v>474</v>
      </c>
      <c r="D151" s="147" t="s">
        <v>632</v>
      </c>
      <c r="E151" s="222">
        <v>180000</v>
      </c>
      <c r="F151" s="291">
        <f>+E151+E152</f>
        <v>530000</v>
      </c>
    </row>
    <row r="152" spans="1:6" ht="115.5" customHeight="1" thickBot="1">
      <c r="A152" s="161"/>
      <c r="B152" s="144"/>
      <c r="C152" s="128" t="s">
        <v>462</v>
      </c>
      <c r="D152" s="147" t="s">
        <v>631</v>
      </c>
      <c r="E152" s="222">
        <v>350000</v>
      </c>
      <c r="F152" s="292"/>
    </row>
    <row r="153" spans="1:6" ht="26.25" thickBot="1">
      <c r="A153" s="135" t="s">
        <v>277</v>
      </c>
      <c r="B153" s="134" t="s">
        <v>278</v>
      </c>
      <c r="C153" s="134"/>
      <c r="D153" s="133"/>
      <c r="E153" s="224"/>
      <c r="F153" s="223">
        <f>+F154+F156+F155+F159+F160+F161</f>
        <v>7970200</v>
      </c>
    </row>
    <row r="154" spans="1:6" ht="45">
      <c r="A154" s="130" t="s">
        <v>279</v>
      </c>
      <c r="B154" s="129" t="s">
        <v>280</v>
      </c>
      <c r="C154" s="128" t="s">
        <v>464</v>
      </c>
      <c r="D154" s="147" t="s">
        <v>630</v>
      </c>
      <c r="E154" s="222">
        <v>375000</v>
      </c>
      <c r="F154" s="221">
        <f>+E154</f>
        <v>375000</v>
      </c>
    </row>
    <row r="155" spans="1:6" ht="90">
      <c r="A155" s="161" t="s">
        <v>281</v>
      </c>
      <c r="B155" s="144" t="s">
        <v>282</v>
      </c>
      <c r="C155" s="128" t="s">
        <v>464</v>
      </c>
      <c r="D155" s="147" t="s">
        <v>629</v>
      </c>
      <c r="E155" s="222">
        <v>145200</v>
      </c>
      <c r="F155" s="228">
        <f>+E155</f>
        <v>145200</v>
      </c>
    </row>
    <row r="156" spans="1:6" ht="128.25" customHeight="1">
      <c r="A156" s="289" t="s">
        <v>285</v>
      </c>
      <c r="B156" s="286" t="s">
        <v>286</v>
      </c>
      <c r="C156" s="128" t="s">
        <v>464</v>
      </c>
      <c r="D156" s="147" t="s">
        <v>628</v>
      </c>
      <c r="E156" s="222">
        <v>5000000</v>
      </c>
      <c r="F156" s="288">
        <f>+E156+E157+E158</f>
        <v>5250000</v>
      </c>
    </row>
    <row r="157" spans="1:6" ht="45">
      <c r="A157" s="289"/>
      <c r="B157" s="286"/>
      <c r="C157" s="128" t="s">
        <v>462</v>
      </c>
      <c r="D157" s="147" t="s">
        <v>627</v>
      </c>
      <c r="E157" s="222">
        <v>100000</v>
      </c>
      <c r="F157" s="288"/>
    </row>
    <row r="158" spans="1:6" ht="93" customHeight="1">
      <c r="A158" s="289"/>
      <c r="B158" s="286"/>
      <c r="C158" s="128" t="s">
        <v>487</v>
      </c>
      <c r="D158" s="147" t="s">
        <v>626</v>
      </c>
      <c r="E158" s="222">
        <v>150000</v>
      </c>
      <c r="F158" s="288"/>
    </row>
    <row r="159" spans="1:6" ht="45">
      <c r="A159" s="161" t="s">
        <v>287</v>
      </c>
      <c r="B159" s="144" t="s">
        <v>288</v>
      </c>
      <c r="C159" s="128" t="s">
        <v>464</v>
      </c>
      <c r="D159" s="147" t="s">
        <v>625</v>
      </c>
      <c r="E159" s="222">
        <v>1000000</v>
      </c>
      <c r="F159" s="228">
        <f>+E159</f>
        <v>1000000</v>
      </c>
    </row>
    <row r="160" spans="1:6" ht="63.75" customHeight="1">
      <c r="A160" s="161" t="s">
        <v>289</v>
      </c>
      <c r="B160" s="144" t="s">
        <v>290</v>
      </c>
      <c r="C160" s="128" t="s">
        <v>464</v>
      </c>
      <c r="D160" s="147" t="s">
        <v>624</v>
      </c>
      <c r="E160" s="222">
        <v>200000</v>
      </c>
      <c r="F160" s="228">
        <f>+E160</f>
        <v>200000</v>
      </c>
    </row>
    <row r="161" spans="1:6" ht="66.75" customHeight="1">
      <c r="A161" s="161" t="s">
        <v>291</v>
      </c>
      <c r="B161" s="144" t="s">
        <v>292</v>
      </c>
      <c r="C161" s="128" t="s">
        <v>464</v>
      </c>
      <c r="D161" s="147" t="s">
        <v>623</v>
      </c>
      <c r="E161" s="222">
        <v>1000000</v>
      </c>
      <c r="F161" s="228">
        <f>+E161</f>
        <v>1000000</v>
      </c>
    </row>
    <row r="162" spans="1:6" ht="15.75" thickBot="1">
      <c r="A162" s="140"/>
      <c r="B162" s="139"/>
      <c r="C162" s="139"/>
      <c r="D162" s="138"/>
      <c r="E162" s="234"/>
      <c r="F162" s="233"/>
    </row>
    <row r="163" spans="1:6" ht="26.25" thickBot="1">
      <c r="A163" s="135" t="s">
        <v>293</v>
      </c>
      <c r="B163" s="134" t="s">
        <v>294</v>
      </c>
      <c r="C163" s="134"/>
      <c r="D163" s="133"/>
      <c r="E163" s="224"/>
      <c r="F163" s="223">
        <f>+F164+F166</f>
        <v>3000000</v>
      </c>
    </row>
    <row r="164" spans="1:6" ht="55.5" customHeight="1">
      <c r="A164" s="290" t="s">
        <v>295</v>
      </c>
      <c r="B164" s="285" t="s">
        <v>296</v>
      </c>
      <c r="C164" s="128" t="s">
        <v>464</v>
      </c>
      <c r="D164" s="147" t="s">
        <v>622</v>
      </c>
      <c r="E164" s="222">
        <v>400000</v>
      </c>
      <c r="F164" s="287">
        <f>+E164+E165</f>
        <v>650000</v>
      </c>
    </row>
    <row r="165" spans="1:6" ht="210">
      <c r="A165" s="289"/>
      <c r="B165" s="286"/>
      <c r="C165" s="128" t="s">
        <v>487</v>
      </c>
      <c r="D165" s="147" t="s">
        <v>621</v>
      </c>
      <c r="E165" s="222">
        <v>250000</v>
      </c>
      <c r="F165" s="288"/>
    </row>
    <row r="166" spans="1:6" ht="165">
      <c r="A166" s="289" t="s">
        <v>297</v>
      </c>
      <c r="B166" s="286" t="s">
        <v>298</v>
      </c>
      <c r="C166" s="128" t="s">
        <v>462</v>
      </c>
      <c r="D166" s="147" t="s">
        <v>620</v>
      </c>
      <c r="E166" s="222">
        <v>500000</v>
      </c>
      <c r="F166" s="288">
        <f>+E166+E167+E168+E169+E171+E172+E170</f>
        <v>2350000</v>
      </c>
    </row>
    <row r="167" spans="1:6" ht="30">
      <c r="A167" s="289"/>
      <c r="B167" s="286"/>
      <c r="C167" s="128" t="s">
        <v>467</v>
      </c>
      <c r="D167" s="147" t="s">
        <v>619</v>
      </c>
      <c r="E167" s="222">
        <v>100000</v>
      </c>
      <c r="F167" s="288"/>
    </row>
    <row r="168" spans="1:6" ht="30">
      <c r="A168" s="289"/>
      <c r="B168" s="286"/>
      <c r="C168" s="128" t="s">
        <v>563</v>
      </c>
      <c r="D168" s="147" t="s">
        <v>618</v>
      </c>
      <c r="E168" s="222">
        <v>150000</v>
      </c>
      <c r="F168" s="288"/>
    </row>
    <row r="169" spans="1:6" ht="75">
      <c r="A169" s="289"/>
      <c r="B169" s="286"/>
      <c r="C169" s="128" t="s">
        <v>474</v>
      </c>
      <c r="D169" s="147" t="s">
        <v>617</v>
      </c>
      <c r="E169" s="222">
        <v>250000</v>
      </c>
      <c r="F169" s="288"/>
    </row>
    <row r="170" spans="1:6" ht="60">
      <c r="A170" s="289"/>
      <c r="B170" s="286"/>
      <c r="C170" s="128" t="s">
        <v>472</v>
      </c>
      <c r="D170" s="147" t="s">
        <v>616</v>
      </c>
      <c r="E170" s="222">
        <v>200000</v>
      </c>
      <c r="F170" s="288"/>
    </row>
    <row r="171" spans="1:6" ht="75">
      <c r="A171" s="289"/>
      <c r="B171" s="286"/>
      <c r="C171" s="128" t="s">
        <v>464</v>
      </c>
      <c r="D171" s="147" t="s">
        <v>615</v>
      </c>
      <c r="E171" s="222">
        <v>750000</v>
      </c>
      <c r="F171" s="288"/>
    </row>
    <row r="172" spans="1:6" ht="90">
      <c r="A172" s="289"/>
      <c r="B172" s="286"/>
      <c r="C172" s="128" t="s">
        <v>487</v>
      </c>
      <c r="D172" s="127" t="s">
        <v>614</v>
      </c>
      <c r="E172" s="222">
        <v>400000</v>
      </c>
      <c r="F172" s="288"/>
    </row>
    <row r="173" spans="1:6" ht="15.75" thickBot="1">
      <c r="A173" s="145"/>
      <c r="B173" s="144"/>
      <c r="C173" s="144"/>
      <c r="D173" s="147"/>
      <c r="E173" s="222"/>
      <c r="F173" s="228"/>
    </row>
    <row r="174" spans="1:6" ht="26.25" thickBot="1">
      <c r="A174" s="135" t="s">
        <v>308</v>
      </c>
      <c r="B174" s="134" t="s">
        <v>309</v>
      </c>
      <c r="C174" s="134"/>
      <c r="D174" s="133"/>
      <c r="E174" s="224"/>
      <c r="F174" s="223">
        <f>+F175+F184+F189+F196+F202+F208+F205+F212</f>
        <v>22780000</v>
      </c>
    </row>
    <row r="175" spans="1:6" ht="159" customHeight="1">
      <c r="A175" s="290" t="s">
        <v>310</v>
      </c>
      <c r="B175" s="285" t="s">
        <v>311</v>
      </c>
      <c r="C175" s="128" t="s">
        <v>462</v>
      </c>
      <c r="D175" s="127" t="s">
        <v>613</v>
      </c>
      <c r="E175" s="231">
        <v>650000</v>
      </c>
      <c r="F175" s="287">
        <f>+E175+E176+E178+E180+E182+E179+E183</f>
        <v>4650000</v>
      </c>
    </row>
    <row r="176" spans="1:6" ht="135">
      <c r="A176" s="290"/>
      <c r="B176" s="285"/>
      <c r="C176" s="295" t="s">
        <v>467</v>
      </c>
      <c r="D176" s="147" t="s">
        <v>612</v>
      </c>
      <c r="E176" s="293">
        <v>1000000</v>
      </c>
      <c r="F176" s="287"/>
    </row>
    <row r="177" spans="1:6" ht="180">
      <c r="A177" s="289"/>
      <c r="B177" s="286"/>
      <c r="C177" s="296"/>
      <c r="D177" s="147" t="s">
        <v>611</v>
      </c>
      <c r="E177" s="294"/>
      <c r="F177" s="288"/>
    </row>
    <row r="178" spans="1:6" ht="225">
      <c r="A178" s="289"/>
      <c r="B178" s="286"/>
      <c r="C178" s="128" t="s">
        <v>563</v>
      </c>
      <c r="D178" s="147" t="s">
        <v>610</v>
      </c>
      <c r="E178" s="222">
        <v>1000000</v>
      </c>
      <c r="F178" s="288"/>
    </row>
    <row r="179" spans="1:6" ht="225">
      <c r="A179" s="289"/>
      <c r="B179" s="286"/>
      <c r="C179" s="128" t="s">
        <v>474</v>
      </c>
      <c r="D179" s="157" t="s">
        <v>609</v>
      </c>
      <c r="E179" s="222">
        <v>400000</v>
      </c>
      <c r="F179" s="288"/>
    </row>
    <row r="180" spans="1:6" ht="240">
      <c r="A180" s="289"/>
      <c r="B180" s="286"/>
      <c r="C180" s="128" t="s">
        <v>464</v>
      </c>
      <c r="D180" s="147" t="s">
        <v>608</v>
      </c>
      <c r="E180" s="222">
        <v>1000000</v>
      </c>
      <c r="F180" s="288"/>
    </row>
    <row r="181" spans="1:6" ht="300">
      <c r="A181" s="289"/>
      <c r="B181" s="286"/>
      <c r="C181" s="128" t="s">
        <v>464</v>
      </c>
      <c r="D181" s="147" t="s">
        <v>607</v>
      </c>
      <c r="E181" s="222"/>
      <c r="F181" s="288"/>
    </row>
    <row r="182" spans="1:6" ht="240">
      <c r="A182" s="289"/>
      <c r="B182" s="286"/>
      <c r="C182" s="128" t="s">
        <v>487</v>
      </c>
      <c r="D182" s="147" t="s">
        <v>606</v>
      </c>
      <c r="E182" s="222">
        <v>500000</v>
      </c>
      <c r="F182" s="288"/>
    </row>
    <row r="183" spans="1:6" ht="65.25" customHeight="1">
      <c r="A183" s="289"/>
      <c r="B183" s="286"/>
      <c r="C183" s="128" t="s">
        <v>500</v>
      </c>
      <c r="D183" s="147" t="s">
        <v>605</v>
      </c>
      <c r="E183" s="222">
        <v>100000</v>
      </c>
      <c r="F183" s="288"/>
    </row>
    <row r="184" spans="1:6" ht="177.75" customHeight="1">
      <c r="A184" s="289" t="s">
        <v>312</v>
      </c>
      <c r="B184" s="286" t="s">
        <v>313</v>
      </c>
      <c r="C184" s="128" t="s">
        <v>462</v>
      </c>
      <c r="D184" s="147" t="s">
        <v>604</v>
      </c>
      <c r="E184" s="222">
        <v>400000</v>
      </c>
      <c r="F184" s="288">
        <f>+E184+E186+E188+E187+E185</f>
        <v>1070000</v>
      </c>
    </row>
    <row r="185" spans="1:6" ht="67.5" customHeight="1">
      <c r="A185" s="289"/>
      <c r="B185" s="286"/>
      <c r="C185" s="128" t="s">
        <v>467</v>
      </c>
      <c r="D185" s="147" t="s">
        <v>603</v>
      </c>
      <c r="E185" s="222">
        <v>45000</v>
      </c>
      <c r="F185" s="288"/>
    </row>
    <row r="186" spans="1:6" ht="96.75" customHeight="1">
      <c r="A186" s="289"/>
      <c r="B186" s="286"/>
      <c r="C186" s="128" t="s">
        <v>474</v>
      </c>
      <c r="D186" s="147" t="s">
        <v>602</v>
      </c>
      <c r="E186" s="222">
        <v>200000</v>
      </c>
      <c r="F186" s="288"/>
    </row>
    <row r="187" spans="1:6" ht="135">
      <c r="A187" s="289"/>
      <c r="B187" s="286"/>
      <c r="C187" s="128" t="s">
        <v>464</v>
      </c>
      <c r="D187" s="147" t="s">
        <v>601</v>
      </c>
      <c r="E187" s="222">
        <v>400000</v>
      </c>
      <c r="F187" s="288"/>
    </row>
    <row r="188" spans="1:6" ht="46.5" customHeight="1">
      <c r="A188" s="289"/>
      <c r="B188" s="286"/>
      <c r="C188" s="128" t="s">
        <v>487</v>
      </c>
      <c r="D188" s="235" t="s">
        <v>600</v>
      </c>
      <c r="E188" s="222">
        <v>25000</v>
      </c>
      <c r="F188" s="288"/>
    </row>
    <row r="189" spans="1:6" ht="360">
      <c r="A189" s="289" t="s">
        <v>314</v>
      </c>
      <c r="B189" s="286" t="s">
        <v>315</v>
      </c>
      <c r="C189" s="128" t="s">
        <v>462</v>
      </c>
      <c r="D189" s="147" t="s">
        <v>599</v>
      </c>
      <c r="E189" s="222">
        <v>1900000</v>
      </c>
      <c r="F189" s="288">
        <f>+E189+E192+E193+E194+E195+E190+E191</f>
        <v>12980000</v>
      </c>
    </row>
    <row r="190" spans="1:6" ht="219" customHeight="1">
      <c r="A190" s="289"/>
      <c r="B190" s="286"/>
      <c r="C190" s="128" t="s">
        <v>467</v>
      </c>
      <c r="D190" s="147" t="s">
        <v>598</v>
      </c>
      <c r="E190" s="222">
        <v>700000</v>
      </c>
      <c r="F190" s="288"/>
    </row>
    <row r="191" spans="1:6" ht="255" customHeight="1">
      <c r="A191" s="289"/>
      <c r="B191" s="286"/>
      <c r="C191" s="128" t="s">
        <v>563</v>
      </c>
      <c r="D191" s="147" t="s">
        <v>597</v>
      </c>
      <c r="E191" s="222">
        <v>3000000</v>
      </c>
      <c r="F191" s="288"/>
    </row>
    <row r="192" spans="1:6" ht="261.75" customHeight="1">
      <c r="A192" s="289"/>
      <c r="B192" s="286"/>
      <c r="C192" s="128" t="s">
        <v>474</v>
      </c>
      <c r="D192" s="147" t="s">
        <v>596</v>
      </c>
      <c r="E192" s="222">
        <v>2800000</v>
      </c>
      <c r="F192" s="288"/>
    </row>
    <row r="193" spans="1:6" ht="195">
      <c r="A193" s="289"/>
      <c r="B193" s="286"/>
      <c r="C193" s="128" t="s">
        <v>464</v>
      </c>
      <c r="D193" s="147" t="s">
        <v>595</v>
      </c>
      <c r="E193" s="222">
        <v>3000000</v>
      </c>
      <c r="F193" s="288"/>
    </row>
    <row r="194" spans="1:6" ht="206.25" customHeight="1">
      <c r="A194" s="289"/>
      <c r="B194" s="286"/>
      <c r="C194" s="128" t="s">
        <v>487</v>
      </c>
      <c r="D194" s="238" t="s">
        <v>594</v>
      </c>
      <c r="E194" s="222">
        <v>1500000</v>
      </c>
      <c r="F194" s="288"/>
    </row>
    <row r="195" spans="1:6" ht="45">
      <c r="A195" s="289"/>
      <c r="B195" s="286"/>
      <c r="C195" s="128" t="s">
        <v>593</v>
      </c>
      <c r="D195" s="147" t="s">
        <v>592</v>
      </c>
      <c r="E195" s="222">
        <v>80000</v>
      </c>
      <c r="F195" s="288"/>
    </row>
    <row r="196" spans="1:6" ht="69" customHeight="1">
      <c r="A196" s="289" t="s">
        <v>316</v>
      </c>
      <c r="B196" s="286" t="s">
        <v>317</v>
      </c>
      <c r="C196" s="128" t="s">
        <v>462</v>
      </c>
      <c r="D196" s="147" t="s">
        <v>591</v>
      </c>
      <c r="E196" s="222">
        <v>200000</v>
      </c>
      <c r="F196" s="288">
        <f>+E196+E197+E198+E199+E200+E201</f>
        <v>2250000</v>
      </c>
    </row>
    <row r="197" spans="1:6" ht="30">
      <c r="A197" s="289"/>
      <c r="B197" s="286"/>
      <c r="C197" s="128" t="s">
        <v>467</v>
      </c>
      <c r="D197" s="157" t="s">
        <v>590</v>
      </c>
      <c r="E197" s="222">
        <v>150000</v>
      </c>
      <c r="F197" s="288"/>
    </row>
    <row r="198" spans="1:6" ht="30">
      <c r="A198" s="289"/>
      <c r="B198" s="286"/>
      <c r="C198" s="128" t="s">
        <v>563</v>
      </c>
      <c r="D198" s="157" t="s">
        <v>589</v>
      </c>
      <c r="E198" s="222">
        <v>350000</v>
      </c>
      <c r="F198" s="288"/>
    </row>
    <row r="199" spans="1:6" ht="60">
      <c r="A199" s="289"/>
      <c r="B199" s="286"/>
      <c r="C199" s="128" t="s">
        <v>474</v>
      </c>
      <c r="D199" s="157" t="s">
        <v>588</v>
      </c>
      <c r="E199" s="222">
        <v>250000</v>
      </c>
      <c r="F199" s="288"/>
    </row>
    <row r="200" spans="1:6" ht="75">
      <c r="A200" s="289"/>
      <c r="B200" s="286"/>
      <c r="C200" s="128" t="s">
        <v>464</v>
      </c>
      <c r="D200" s="147" t="s">
        <v>587</v>
      </c>
      <c r="E200" s="222">
        <v>1000000</v>
      </c>
      <c r="F200" s="288"/>
    </row>
    <row r="201" spans="1:6" ht="80.25" customHeight="1">
      <c r="A201" s="289"/>
      <c r="B201" s="286"/>
      <c r="C201" s="128" t="s">
        <v>487</v>
      </c>
      <c r="D201" s="147" t="s">
        <v>586</v>
      </c>
      <c r="E201" s="222">
        <v>300000</v>
      </c>
      <c r="F201" s="288"/>
    </row>
    <row r="202" spans="1:6" ht="52.5" customHeight="1">
      <c r="A202" s="289" t="s">
        <v>318</v>
      </c>
      <c r="B202" s="286" t="s">
        <v>319</v>
      </c>
      <c r="C202" s="128" t="s">
        <v>462</v>
      </c>
      <c r="D202" s="147" t="s">
        <v>585</v>
      </c>
      <c r="E202" s="222">
        <v>20000</v>
      </c>
      <c r="F202" s="288">
        <f>+E202+E203+E204</f>
        <v>665000</v>
      </c>
    </row>
    <row r="203" spans="1:6" ht="76.5" customHeight="1">
      <c r="A203" s="289"/>
      <c r="B203" s="286"/>
      <c r="C203" s="128" t="s">
        <v>464</v>
      </c>
      <c r="D203" s="147" t="s">
        <v>584</v>
      </c>
      <c r="E203" s="237">
        <v>600000</v>
      </c>
      <c r="F203" s="288"/>
    </row>
    <row r="204" spans="1:6" ht="53.25" customHeight="1">
      <c r="A204" s="289"/>
      <c r="B204" s="286"/>
      <c r="C204" s="128" t="s">
        <v>487</v>
      </c>
      <c r="D204" s="147" t="s">
        <v>583</v>
      </c>
      <c r="E204" s="222">
        <v>45000</v>
      </c>
      <c r="F204" s="288"/>
    </row>
    <row r="205" spans="1:6" ht="42" customHeight="1">
      <c r="A205" s="289" t="s">
        <v>320</v>
      </c>
      <c r="B205" s="286" t="s">
        <v>321</v>
      </c>
      <c r="C205" s="128" t="s">
        <v>462</v>
      </c>
      <c r="D205" s="147" t="s">
        <v>582</v>
      </c>
      <c r="E205" s="222">
        <v>500000</v>
      </c>
      <c r="F205" s="288">
        <f>+E205+E206+E207</f>
        <v>615000</v>
      </c>
    </row>
    <row r="206" spans="1:6" ht="37.5" customHeight="1">
      <c r="A206" s="289"/>
      <c r="B206" s="286"/>
      <c r="C206" s="128" t="s">
        <v>467</v>
      </c>
      <c r="D206" s="147" t="s">
        <v>581</v>
      </c>
      <c r="E206" s="222">
        <v>35000</v>
      </c>
      <c r="F206" s="288"/>
    </row>
    <row r="207" spans="1:6" ht="57.75" customHeight="1">
      <c r="A207" s="289"/>
      <c r="B207" s="286"/>
      <c r="C207" s="128" t="s">
        <v>464</v>
      </c>
      <c r="D207" s="147" t="s">
        <v>580</v>
      </c>
      <c r="E207" s="222">
        <v>80000</v>
      </c>
      <c r="F207" s="288"/>
    </row>
    <row r="208" spans="1:6" ht="45">
      <c r="A208" s="289" t="s">
        <v>322</v>
      </c>
      <c r="B208" s="286" t="s">
        <v>323</v>
      </c>
      <c r="C208" s="128" t="s">
        <v>462</v>
      </c>
      <c r="D208" s="147" t="s">
        <v>579</v>
      </c>
      <c r="E208" s="222">
        <v>20000</v>
      </c>
      <c r="F208" s="288">
        <f>+E208+E210+E211+E209</f>
        <v>150000</v>
      </c>
    </row>
    <row r="209" spans="1:6" ht="45">
      <c r="A209" s="289"/>
      <c r="B209" s="286"/>
      <c r="C209" s="128" t="s">
        <v>487</v>
      </c>
      <c r="D209" s="147" t="s">
        <v>578</v>
      </c>
      <c r="E209" s="222">
        <v>20000</v>
      </c>
      <c r="F209" s="288"/>
    </row>
    <row r="210" spans="1:6" ht="126.75" customHeight="1">
      <c r="A210" s="289"/>
      <c r="B210" s="286"/>
      <c r="C210" s="128" t="s">
        <v>474</v>
      </c>
      <c r="D210" s="147" t="s">
        <v>577</v>
      </c>
      <c r="E210" s="236">
        <v>20000</v>
      </c>
      <c r="F210" s="288"/>
    </row>
    <row r="211" spans="1:6" ht="49.5" customHeight="1">
      <c r="A211" s="289"/>
      <c r="B211" s="286"/>
      <c r="C211" s="128" t="s">
        <v>464</v>
      </c>
      <c r="D211" s="117" t="s">
        <v>576</v>
      </c>
      <c r="E211" s="222">
        <v>90000</v>
      </c>
      <c r="F211" s="288"/>
    </row>
    <row r="212" spans="1:6" ht="57.75" customHeight="1">
      <c r="A212" s="289" t="s">
        <v>324</v>
      </c>
      <c r="B212" s="286" t="s">
        <v>325</v>
      </c>
      <c r="C212" s="128" t="s">
        <v>462</v>
      </c>
      <c r="D212" s="147" t="s">
        <v>575</v>
      </c>
      <c r="E212" s="222">
        <v>200000</v>
      </c>
      <c r="F212" s="288">
        <f>+E212+E213+E214</f>
        <v>400000</v>
      </c>
    </row>
    <row r="213" spans="1:6" ht="33" customHeight="1">
      <c r="A213" s="289"/>
      <c r="B213" s="286"/>
      <c r="C213" s="128" t="s">
        <v>563</v>
      </c>
      <c r="D213" s="147" t="s">
        <v>574</v>
      </c>
      <c r="E213" s="222">
        <v>100000</v>
      </c>
      <c r="F213" s="288"/>
    </row>
    <row r="214" spans="1:6" ht="165">
      <c r="A214" s="289"/>
      <c r="B214" s="286"/>
      <c r="C214" s="128" t="s">
        <v>464</v>
      </c>
      <c r="D214" s="147" t="s">
        <v>573</v>
      </c>
      <c r="E214" s="222">
        <v>100000</v>
      </c>
      <c r="F214" s="288"/>
    </row>
    <row r="215" spans="1:6" hidden="1">
      <c r="A215" s="140"/>
      <c r="B215" s="139"/>
      <c r="C215" s="139"/>
      <c r="D215" s="138"/>
      <c r="E215" s="234"/>
      <c r="F215" s="233"/>
    </row>
    <row r="216" spans="1:6" ht="15.75" hidden="1" thickBot="1">
      <c r="A216" s="135">
        <v>5</v>
      </c>
      <c r="B216" s="134" t="s">
        <v>326</v>
      </c>
      <c r="C216" s="134"/>
      <c r="D216" s="133"/>
      <c r="E216" s="224"/>
      <c r="F216" s="232"/>
    </row>
    <row r="217" spans="1:6" hidden="1">
      <c r="A217" s="154"/>
      <c r="B217" s="153"/>
      <c r="C217" s="153"/>
      <c r="D217" s="151"/>
      <c r="E217" s="226"/>
      <c r="F217" s="225"/>
    </row>
    <row r="218" spans="1:6" ht="15.75" hidden="1" thickBot="1">
      <c r="A218" s="135" t="s">
        <v>327</v>
      </c>
      <c r="B218" s="134" t="s">
        <v>328</v>
      </c>
      <c r="C218" s="134"/>
      <c r="D218" s="133"/>
      <c r="E218" s="224"/>
      <c r="F218" s="232"/>
    </row>
    <row r="219" spans="1:6" ht="45" hidden="1">
      <c r="A219" s="283" t="s">
        <v>329</v>
      </c>
      <c r="B219" s="285" t="s">
        <v>330</v>
      </c>
      <c r="C219" s="128" t="s">
        <v>464</v>
      </c>
      <c r="D219" s="147" t="s">
        <v>572</v>
      </c>
      <c r="E219" s="222"/>
      <c r="F219" s="287"/>
    </row>
    <row r="220" spans="1:6" ht="75" hidden="1">
      <c r="A220" s="284"/>
      <c r="B220" s="286"/>
      <c r="C220" s="128" t="s">
        <v>487</v>
      </c>
      <c r="D220" s="147" t="s">
        <v>571</v>
      </c>
      <c r="E220" s="222"/>
      <c r="F220" s="288"/>
    </row>
    <row r="221" spans="1:6" ht="30" hidden="1">
      <c r="A221" s="145" t="s">
        <v>331</v>
      </c>
      <c r="B221" s="144" t="s">
        <v>332</v>
      </c>
      <c r="C221" s="128" t="s">
        <v>563</v>
      </c>
      <c r="D221" s="147" t="s">
        <v>570</v>
      </c>
      <c r="E221" s="222"/>
      <c r="F221" s="228"/>
    </row>
    <row r="222" spans="1:6" ht="137.25" hidden="1" customHeight="1">
      <c r="A222" s="284" t="s">
        <v>333</v>
      </c>
      <c r="B222" s="286" t="s">
        <v>334</v>
      </c>
      <c r="C222" s="128" t="s">
        <v>462</v>
      </c>
      <c r="D222" s="147" t="s">
        <v>569</v>
      </c>
      <c r="E222" s="222"/>
      <c r="F222" s="288"/>
    </row>
    <row r="223" spans="1:6" ht="30" hidden="1">
      <c r="A223" s="284"/>
      <c r="B223" s="286"/>
      <c r="C223" s="128" t="s">
        <v>563</v>
      </c>
      <c r="D223" s="147" t="s">
        <v>568</v>
      </c>
      <c r="E223" s="222"/>
      <c r="F223" s="288"/>
    </row>
    <row r="224" spans="1:6" ht="45" hidden="1">
      <c r="A224" s="284"/>
      <c r="B224" s="286"/>
      <c r="C224" s="128" t="s">
        <v>464</v>
      </c>
      <c r="D224" s="147" t="s">
        <v>567</v>
      </c>
      <c r="E224" s="222"/>
      <c r="F224" s="288"/>
    </row>
    <row r="225" spans="1:6" ht="30" hidden="1">
      <c r="A225" s="284"/>
      <c r="B225" s="286"/>
      <c r="C225" s="128" t="s">
        <v>558</v>
      </c>
      <c r="D225" s="147" t="s">
        <v>566</v>
      </c>
      <c r="E225" s="222"/>
      <c r="F225" s="288"/>
    </row>
    <row r="226" spans="1:6" ht="90" hidden="1">
      <c r="A226" s="289" t="s">
        <v>335</v>
      </c>
      <c r="B226" s="286" t="s">
        <v>336</v>
      </c>
      <c r="C226" s="128" t="s">
        <v>462</v>
      </c>
      <c r="D226" s="147" t="s">
        <v>565</v>
      </c>
      <c r="E226" s="222"/>
      <c r="F226" s="288"/>
    </row>
    <row r="227" spans="1:6" ht="75" hidden="1">
      <c r="A227" s="289"/>
      <c r="B227" s="286"/>
      <c r="C227" s="128" t="s">
        <v>467</v>
      </c>
      <c r="D227" s="147" t="s">
        <v>564</v>
      </c>
      <c r="E227" s="222"/>
      <c r="F227" s="288"/>
    </row>
    <row r="228" spans="1:6" ht="30" hidden="1">
      <c r="A228" s="289"/>
      <c r="B228" s="286"/>
      <c r="C228" s="128" t="s">
        <v>563</v>
      </c>
      <c r="D228" s="147" t="s">
        <v>562</v>
      </c>
      <c r="E228" s="222"/>
      <c r="F228" s="288"/>
    </row>
    <row r="229" spans="1:6" ht="105" hidden="1">
      <c r="A229" s="289"/>
      <c r="B229" s="286"/>
      <c r="C229" s="128" t="s">
        <v>464</v>
      </c>
      <c r="D229" s="147" t="s">
        <v>561</v>
      </c>
      <c r="E229" s="222"/>
      <c r="F229" s="288"/>
    </row>
    <row r="230" spans="1:6" ht="30" hidden="1">
      <c r="A230" s="289"/>
      <c r="B230" s="286"/>
      <c r="C230" s="128" t="s">
        <v>558</v>
      </c>
      <c r="D230" s="147" t="s">
        <v>560</v>
      </c>
      <c r="E230" s="222"/>
      <c r="F230" s="288"/>
    </row>
    <row r="231" spans="1:6" ht="285" hidden="1">
      <c r="A231" s="289" t="s">
        <v>337</v>
      </c>
      <c r="B231" s="286" t="s">
        <v>338</v>
      </c>
      <c r="C231" s="128" t="s">
        <v>558</v>
      </c>
      <c r="D231" s="147" t="s">
        <v>559</v>
      </c>
      <c r="E231" s="222"/>
      <c r="F231" s="288"/>
    </row>
    <row r="232" spans="1:6" ht="300" hidden="1">
      <c r="A232" s="289"/>
      <c r="B232" s="286"/>
      <c r="C232" s="128" t="s">
        <v>558</v>
      </c>
      <c r="D232" s="147" t="s">
        <v>557</v>
      </c>
      <c r="E232" s="222"/>
      <c r="F232" s="288"/>
    </row>
    <row r="233" spans="1:6" hidden="1">
      <c r="A233" s="289"/>
      <c r="B233" s="286"/>
      <c r="C233" s="144" t="s">
        <v>556</v>
      </c>
      <c r="D233" s="147" t="s">
        <v>551</v>
      </c>
      <c r="E233" s="222"/>
      <c r="F233" s="288"/>
    </row>
    <row r="234" spans="1:6" ht="240" hidden="1">
      <c r="A234" s="145" t="s">
        <v>339</v>
      </c>
      <c r="B234" s="144" t="s">
        <v>340</v>
      </c>
      <c r="C234" s="128" t="s">
        <v>462</v>
      </c>
      <c r="D234" s="147" t="s">
        <v>555</v>
      </c>
      <c r="E234" s="222"/>
      <c r="F234" s="228"/>
    </row>
    <row r="235" spans="1:6" ht="25.5" hidden="1" customHeight="1">
      <c r="A235" s="161" t="s">
        <v>341</v>
      </c>
      <c r="B235" s="144" t="s">
        <v>342</v>
      </c>
      <c r="C235" s="128" t="s">
        <v>462</v>
      </c>
      <c r="D235" s="147" t="s">
        <v>554</v>
      </c>
      <c r="E235" s="222"/>
      <c r="F235" s="228"/>
    </row>
    <row r="236" spans="1:6" ht="282.75" hidden="1">
      <c r="A236" s="161" t="s">
        <v>343</v>
      </c>
      <c r="B236" s="144" t="s">
        <v>344</v>
      </c>
      <c r="C236" s="128"/>
      <c r="D236" s="235" t="s">
        <v>553</v>
      </c>
      <c r="E236" s="222"/>
      <c r="F236" s="228"/>
    </row>
    <row r="237" spans="1:6" ht="45" hidden="1">
      <c r="A237" s="145" t="s">
        <v>339</v>
      </c>
      <c r="B237" s="144" t="s">
        <v>340</v>
      </c>
      <c r="C237" s="128" t="s">
        <v>462</v>
      </c>
      <c r="D237" s="147"/>
      <c r="E237" s="222"/>
      <c r="F237" s="228"/>
    </row>
    <row r="238" spans="1:6" ht="45" hidden="1">
      <c r="A238" s="161" t="s">
        <v>341</v>
      </c>
      <c r="B238" s="144" t="s">
        <v>342</v>
      </c>
      <c r="C238" s="128" t="s">
        <v>462</v>
      </c>
      <c r="D238" s="147"/>
      <c r="E238" s="222"/>
      <c r="F238" s="228"/>
    </row>
    <row r="239" spans="1:6" ht="30" hidden="1">
      <c r="A239" s="161" t="s">
        <v>343</v>
      </c>
      <c r="B239" s="144" t="s">
        <v>344</v>
      </c>
      <c r="C239" s="128" t="s">
        <v>487</v>
      </c>
      <c r="D239" s="235"/>
      <c r="E239" s="222"/>
      <c r="F239" s="228"/>
    </row>
    <row r="240" spans="1:6" hidden="1">
      <c r="A240" s="145"/>
      <c r="B240" s="144"/>
      <c r="C240" s="144"/>
      <c r="D240" s="147"/>
      <c r="E240" s="222"/>
      <c r="F240" s="228"/>
    </row>
    <row r="241" spans="1:6" ht="15.75" thickBot="1">
      <c r="A241" s="140"/>
      <c r="B241" s="139"/>
      <c r="C241" s="139"/>
      <c r="D241" s="138"/>
      <c r="E241" s="234"/>
      <c r="F241" s="233"/>
    </row>
    <row r="242" spans="1:6" ht="15.75" thickBot="1">
      <c r="A242" s="135">
        <v>6</v>
      </c>
      <c r="B242" s="134" t="s">
        <v>33</v>
      </c>
      <c r="C242" s="134"/>
      <c r="D242" s="133"/>
      <c r="E242" s="224"/>
      <c r="F242" s="232">
        <f>+F247+F245+F250</f>
        <v>16700000</v>
      </c>
    </row>
    <row r="243" spans="1:6">
      <c r="A243" s="130"/>
      <c r="B243" s="129"/>
      <c r="C243" s="129"/>
      <c r="D243" s="127"/>
      <c r="E243" s="231"/>
      <c r="F243" s="221"/>
    </row>
    <row r="244" spans="1:6" hidden="1">
      <c r="A244" s="145"/>
      <c r="B244" s="144"/>
      <c r="C244" s="144"/>
      <c r="D244" s="147"/>
      <c r="E244" s="222"/>
      <c r="F244" s="228"/>
    </row>
    <row r="245" spans="1:6">
      <c r="A245" s="194">
        <v>6.03</v>
      </c>
      <c r="B245" s="193" t="s">
        <v>408</v>
      </c>
      <c r="C245" s="193"/>
      <c r="D245" s="192"/>
      <c r="E245" s="230"/>
      <c r="F245" s="229">
        <f>+F246</f>
        <v>5000000</v>
      </c>
    </row>
    <row r="246" spans="1:6" ht="30">
      <c r="A246" s="145" t="s">
        <v>409</v>
      </c>
      <c r="B246" s="144" t="s">
        <v>410</v>
      </c>
      <c r="C246" s="128" t="s">
        <v>549</v>
      </c>
      <c r="D246" s="147" t="s">
        <v>552</v>
      </c>
      <c r="E246" s="222">
        <v>5000000</v>
      </c>
      <c r="F246" s="228">
        <f>+E246</f>
        <v>5000000</v>
      </c>
    </row>
    <row r="247" spans="1:6" ht="25.5">
      <c r="A247" s="194" t="s">
        <v>551</v>
      </c>
      <c r="B247" s="193" t="s">
        <v>433</v>
      </c>
      <c r="C247" s="193"/>
      <c r="D247" s="192"/>
      <c r="E247" s="230"/>
      <c r="F247" s="229">
        <f>+F248</f>
        <v>6000000</v>
      </c>
    </row>
    <row r="248" spans="1:6" ht="30">
      <c r="A248" s="145" t="s">
        <v>550</v>
      </c>
      <c r="B248" s="144" t="s">
        <v>435</v>
      </c>
      <c r="C248" s="128" t="s">
        <v>549</v>
      </c>
      <c r="D248" s="147" t="s">
        <v>548</v>
      </c>
      <c r="E248" s="222">
        <v>6000000</v>
      </c>
      <c r="F248" s="228">
        <f>+E248</f>
        <v>6000000</v>
      </c>
    </row>
    <row r="249" spans="1:6" ht="15.75" thickBot="1">
      <c r="A249" s="227"/>
      <c r="B249" s="153"/>
      <c r="C249" s="152"/>
      <c r="D249" s="151"/>
      <c r="E249" s="226"/>
      <c r="F249" s="225"/>
    </row>
    <row r="250" spans="1:6" ht="26.25" thickBot="1">
      <c r="A250" s="135" t="s">
        <v>438</v>
      </c>
      <c r="B250" s="134" t="s">
        <v>439</v>
      </c>
      <c r="C250" s="134"/>
      <c r="D250" s="133"/>
      <c r="E250" s="224"/>
      <c r="F250" s="223">
        <f>+F251</f>
        <v>5700000</v>
      </c>
    </row>
    <row r="251" spans="1:6" ht="45">
      <c r="A251" s="130" t="s">
        <v>440</v>
      </c>
      <c r="B251" s="129" t="s">
        <v>441</v>
      </c>
      <c r="C251" s="128" t="s">
        <v>462</v>
      </c>
      <c r="D251" s="127" t="s">
        <v>547</v>
      </c>
      <c r="E251" s="222">
        <v>5700000</v>
      </c>
      <c r="F251" s="221">
        <f>+E251</f>
        <v>5700000</v>
      </c>
    </row>
    <row r="252" spans="1:6" ht="15.75" thickBot="1">
      <c r="A252" s="124"/>
      <c r="B252" s="123"/>
      <c r="C252" s="123"/>
      <c r="D252" s="122"/>
      <c r="E252" s="220"/>
      <c r="F252" s="219"/>
    </row>
  </sheetData>
  <mergeCells count="114">
    <mergeCell ref="A1:F1"/>
    <mergeCell ref="A2:F2"/>
    <mergeCell ref="A3:F3"/>
    <mergeCell ref="A4:F4"/>
    <mergeCell ref="A6:A9"/>
    <mergeCell ref="B62:B65"/>
    <mergeCell ref="F62:F65"/>
    <mergeCell ref="F42:F43"/>
    <mergeCell ref="A60:A61"/>
    <mergeCell ref="B60:B61"/>
    <mergeCell ref="F60:F61"/>
    <mergeCell ref="B6:B9"/>
    <mergeCell ref="C6:D8"/>
    <mergeCell ref="E6:E9"/>
    <mergeCell ref="F6:F9"/>
    <mergeCell ref="A56:A57"/>
    <mergeCell ref="B56:B57"/>
    <mergeCell ref="F56:F57"/>
    <mergeCell ref="A48:A53"/>
    <mergeCell ref="B48:B53"/>
    <mergeCell ref="F48:F53"/>
    <mergeCell ref="A54:A55"/>
    <mergeCell ref="B54:B55"/>
    <mergeCell ref="F54:F55"/>
    <mergeCell ref="A74:A76"/>
    <mergeCell ref="A62:A65"/>
    <mergeCell ref="A110:A111"/>
    <mergeCell ref="B110:B111"/>
    <mergeCell ref="F110:F111"/>
    <mergeCell ref="A89:A92"/>
    <mergeCell ref="B89:B92"/>
    <mergeCell ref="F89:F92"/>
    <mergeCell ref="A100:A105"/>
    <mergeCell ref="B100:B105"/>
    <mergeCell ref="F100:F105"/>
    <mergeCell ref="F74:F76"/>
    <mergeCell ref="F77:F81"/>
    <mergeCell ref="A77:A80"/>
    <mergeCell ref="B77:B80"/>
    <mergeCell ref="A84:A88"/>
    <mergeCell ref="B84:B88"/>
    <mergeCell ref="F84:F88"/>
    <mergeCell ref="A68:A69"/>
    <mergeCell ref="B68:B69"/>
    <mergeCell ref="F68:F69"/>
    <mergeCell ref="A112:A117"/>
    <mergeCell ref="B112:B117"/>
    <mergeCell ref="F112:F117"/>
    <mergeCell ref="A118:A123"/>
    <mergeCell ref="B118:B123"/>
    <mergeCell ref="F118:F123"/>
    <mergeCell ref="A124:A125"/>
    <mergeCell ref="B124:B125"/>
    <mergeCell ref="F124:F125"/>
    <mergeCell ref="A133:A134"/>
    <mergeCell ref="B133:B134"/>
    <mergeCell ref="F133:F134"/>
    <mergeCell ref="A135:A137"/>
    <mergeCell ref="B135:B137"/>
    <mergeCell ref="F135:F137"/>
    <mergeCell ref="A138:A144"/>
    <mergeCell ref="B138:B144"/>
    <mergeCell ref="F138:F144"/>
    <mergeCell ref="A156:A158"/>
    <mergeCell ref="B156:B158"/>
    <mergeCell ref="F156:F158"/>
    <mergeCell ref="A145:A147"/>
    <mergeCell ref="B145:B147"/>
    <mergeCell ref="F145:F147"/>
    <mergeCell ref="A166:A172"/>
    <mergeCell ref="B166:B172"/>
    <mergeCell ref="A175:A183"/>
    <mergeCell ref="B175:B183"/>
    <mergeCell ref="F175:F183"/>
    <mergeCell ref="A164:A165"/>
    <mergeCell ref="B164:B165"/>
    <mergeCell ref="F164:F165"/>
    <mergeCell ref="F166:F172"/>
    <mergeCell ref="F151:F152"/>
    <mergeCell ref="E176:E177"/>
    <mergeCell ref="C176:C177"/>
    <mergeCell ref="A202:A204"/>
    <mergeCell ref="B202:B204"/>
    <mergeCell ref="F202:F204"/>
    <mergeCell ref="A184:A188"/>
    <mergeCell ref="B184:B188"/>
    <mergeCell ref="F184:F188"/>
    <mergeCell ref="A189:A195"/>
    <mergeCell ref="B189:B195"/>
    <mergeCell ref="F189:F195"/>
    <mergeCell ref="A196:A201"/>
    <mergeCell ref="B196:B201"/>
    <mergeCell ref="F196:F201"/>
    <mergeCell ref="A205:A207"/>
    <mergeCell ref="B205:B207"/>
    <mergeCell ref="F205:F207"/>
    <mergeCell ref="A208:A211"/>
    <mergeCell ref="B208:B211"/>
    <mergeCell ref="F208:F211"/>
    <mergeCell ref="A212:A214"/>
    <mergeCell ref="B212:B214"/>
    <mergeCell ref="F212:F214"/>
    <mergeCell ref="A219:A220"/>
    <mergeCell ref="B219:B220"/>
    <mergeCell ref="F219:F220"/>
    <mergeCell ref="A231:A233"/>
    <mergeCell ref="B231:B233"/>
    <mergeCell ref="F231:F233"/>
    <mergeCell ref="A222:A225"/>
    <mergeCell ref="B222:B225"/>
    <mergeCell ref="F222:F225"/>
    <mergeCell ref="A226:A230"/>
    <mergeCell ref="B226:B230"/>
    <mergeCell ref="F226:F230"/>
  </mergeCells>
  <printOptions horizontalCentered="1"/>
  <pageMargins left="0.39370078740157483" right="0.39370078740157483" top="0.39370078740157483" bottom="0.39370078740157483" header="0.31496062992125984" footer="0.31496062992125984"/>
  <pageSetup scale="80" fitToHeight="25" orientation="landscape" horizontalDpi="300" verticalDpi="300" r:id="rId1"/>
  <rowBreaks count="5" manualBreakCount="5">
    <brk id="82" max="5" man="1"/>
    <brk id="106" max="5" man="1"/>
    <brk id="152" max="5" man="1"/>
    <brk id="166" max="5" man="1"/>
    <brk id="24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topLeftCell="A100" zoomScaleNormal="100" workbookViewId="0">
      <selection activeCell="B147" sqref="B147"/>
    </sheetView>
  </sheetViews>
  <sheetFormatPr baseColWidth="10" defaultRowHeight="15"/>
  <cols>
    <col min="1" max="1" width="8.85546875" style="119" customWidth="1"/>
    <col min="2" max="2" width="40.85546875" style="118" customWidth="1"/>
    <col min="3" max="3" width="16.42578125" style="118" bestFit="1" customWidth="1"/>
    <col min="4" max="4" width="58.7109375" style="117" customWidth="1"/>
    <col min="5" max="5" width="20.140625" style="116" customWidth="1"/>
    <col min="6" max="6" width="18.7109375" style="115" customWidth="1"/>
    <col min="7" max="7" width="11.42578125" style="114"/>
    <col min="8" max="8" width="16.85546875" style="114" customWidth="1"/>
    <col min="9" max="9" width="14" style="114" customWidth="1"/>
    <col min="10" max="16384" width="11.42578125" style="114"/>
  </cols>
  <sheetData>
    <row r="1" spans="1:9" ht="12.75" customHeight="1">
      <c r="A1" s="252" t="s">
        <v>0</v>
      </c>
      <c r="B1" s="252"/>
      <c r="C1" s="252"/>
      <c r="D1" s="252"/>
      <c r="E1" s="252"/>
      <c r="F1" s="252"/>
    </row>
    <row r="2" spans="1:9" ht="12.75" customHeight="1">
      <c r="A2" s="252" t="s">
        <v>546</v>
      </c>
      <c r="B2" s="252"/>
      <c r="C2" s="252"/>
      <c r="D2" s="252"/>
      <c r="E2" s="252"/>
      <c r="F2" s="252"/>
    </row>
    <row r="3" spans="1:9" ht="12.75" customHeight="1">
      <c r="A3" s="252" t="s">
        <v>545</v>
      </c>
      <c r="B3" s="252"/>
      <c r="C3" s="252"/>
      <c r="D3" s="252"/>
      <c r="E3" s="252"/>
      <c r="F3" s="252"/>
    </row>
    <row r="4" spans="1:9" ht="12.75" customHeight="1">
      <c r="A4" s="332" t="s">
        <v>50</v>
      </c>
      <c r="B4" s="332"/>
      <c r="C4" s="332"/>
      <c r="D4" s="332"/>
      <c r="E4" s="332"/>
      <c r="F4" s="332"/>
    </row>
    <row r="5" spans="1:9" ht="15.75" thickBot="1"/>
    <row r="6" spans="1:9" ht="12.95" customHeight="1">
      <c r="A6" s="313" t="s">
        <v>51</v>
      </c>
      <c r="B6" s="326" t="s">
        <v>52</v>
      </c>
      <c r="C6" s="303" t="s">
        <v>544</v>
      </c>
      <c r="D6" s="304"/>
      <c r="E6" s="309" t="s">
        <v>543</v>
      </c>
      <c r="F6" s="330" t="s">
        <v>542</v>
      </c>
    </row>
    <row r="7" spans="1:9">
      <c r="A7" s="314"/>
      <c r="B7" s="302"/>
      <c r="C7" s="305"/>
      <c r="D7" s="306"/>
      <c r="E7" s="310"/>
      <c r="F7" s="331"/>
    </row>
    <row r="8" spans="1:9" ht="15.75" thickBot="1">
      <c r="A8" s="314"/>
      <c r="B8" s="302"/>
      <c r="C8" s="307"/>
      <c r="D8" s="308"/>
      <c r="E8" s="310"/>
      <c r="F8" s="331"/>
    </row>
    <row r="9" spans="1:9" ht="15.75" thickBot="1">
      <c r="A9" s="314"/>
      <c r="B9" s="302"/>
      <c r="C9" s="216" t="s">
        <v>541</v>
      </c>
      <c r="D9" s="215" t="s">
        <v>540</v>
      </c>
      <c r="E9" s="310"/>
      <c r="F9" s="331"/>
      <c r="I9" s="214"/>
    </row>
    <row r="10" spans="1:9">
      <c r="A10" s="213"/>
      <c r="B10" s="212" t="s">
        <v>59</v>
      </c>
      <c r="C10" s="211"/>
      <c r="D10" s="210"/>
      <c r="E10" s="209"/>
      <c r="F10" s="208">
        <f>+F13+F20+F79+F98+F119</f>
        <v>1228097160</v>
      </c>
      <c r="H10" s="207">
        <v>1228097160</v>
      </c>
      <c r="I10" s="206">
        <f>+H10-F10</f>
        <v>0</v>
      </c>
    </row>
    <row r="11" spans="1:9" ht="15.75" thickBot="1">
      <c r="A11" s="205"/>
      <c r="B11" s="144"/>
      <c r="C11" s="144"/>
      <c r="D11" s="204"/>
      <c r="E11" s="142"/>
      <c r="F11" s="203"/>
    </row>
    <row r="12" spans="1:9" ht="15.75" hidden="1" thickBot="1">
      <c r="A12" s="140"/>
      <c r="B12" s="139"/>
      <c r="C12" s="139"/>
      <c r="D12" s="138"/>
      <c r="E12" s="137"/>
      <c r="F12" s="136"/>
    </row>
    <row r="13" spans="1:9" ht="15.75" thickBot="1">
      <c r="A13" s="135">
        <v>0</v>
      </c>
      <c r="B13" s="134" t="s">
        <v>60</v>
      </c>
      <c r="C13" s="134"/>
      <c r="D13" s="133"/>
      <c r="E13" s="132"/>
      <c r="F13" s="131">
        <f>+F15</f>
        <v>3389760</v>
      </c>
    </row>
    <row r="14" spans="1:9">
      <c r="A14" s="202"/>
      <c r="B14" s="129"/>
      <c r="C14" s="129"/>
      <c r="D14" s="127"/>
      <c r="E14" s="126"/>
      <c r="F14" s="125"/>
    </row>
    <row r="15" spans="1:9">
      <c r="A15" s="194" t="s">
        <v>61</v>
      </c>
      <c r="B15" s="193" t="s">
        <v>62</v>
      </c>
      <c r="C15" s="193"/>
      <c r="D15" s="192"/>
      <c r="E15" s="191"/>
      <c r="F15" s="190">
        <f>+F17</f>
        <v>3389760</v>
      </c>
    </row>
    <row r="16" spans="1:9" ht="15.75" thickBot="1">
      <c r="A16" s="140"/>
      <c r="B16" s="139"/>
      <c r="C16" s="139"/>
      <c r="D16" s="138"/>
      <c r="E16" s="137"/>
      <c r="F16" s="136"/>
    </row>
    <row r="17" spans="1:6" ht="15.75" thickBot="1">
      <c r="A17" s="135" t="s">
        <v>73</v>
      </c>
      <c r="B17" s="134" t="s">
        <v>74</v>
      </c>
      <c r="C17" s="134"/>
      <c r="D17" s="133"/>
      <c r="E17" s="132"/>
      <c r="F17" s="131">
        <f>+F18</f>
        <v>3389760</v>
      </c>
    </row>
    <row r="18" spans="1:6" ht="45">
      <c r="A18" s="144" t="s">
        <v>83</v>
      </c>
      <c r="B18" s="144" t="s">
        <v>84</v>
      </c>
      <c r="C18" s="128" t="s">
        <v>462</v>
      </c>
      <c r="D18" s="147" t="s">
        <v>539</v>
      </c>
      <c r="E18" s="142">
        <v>3389760</v>
      </c>
      <c r="F18" s="141">
        <f>+E18</f>
        <v>3389760</v>
      </c>
    </row>
    <row r="19" spans="1:6" ht="15.75" thickBot="1">
      <c r="A19" s="146"/>
      <c r="B19" s="139"/>
      <c r="C19" s="139"/>
      <c r="D19" s="138"/>
      <c r="E19" s="137"/>
      <c r="F19" s="136"/>
    </row>
    <row r="20" spans="1:6" ht="15.75" thickBot="1">
      <c r="A20" s="135">
        <v>1</v>
      </c>
      <c r="B20" s="134" t="s">
        <v>127</v>
      </c>
      <c r="C20" s="134"/>
      <c r="D20" s="133"/>
      <c r="E20" s="132"/>
      <c r="F20" s="131">
        <f>+F24+F34+F40+F44+F47+F51+F76</f>
        <v>289904712</v>
      </c>
    </row>
    <row r="21" spans="1:6" ht="15.75" thickBot="1">
      <c r="A21" s="140"/>
      <c r="B21" s="139"/>
      <c r="C21" s="139"/>
      <c r="D21" s="138"/>
      <c r="E21" s="137"/>
      <c r="F21" s="136"/>
    </row>
    <row r="22" spans="1:6" ht="15.75" hidden="1" thickBot="1">
      <c r="A22" s="201" t="s">
        <v>128</v>
      </c>
      <c r="B22" s="200" t="s">
        <v>129</v>
      </c>
      <c r="C22" s="200"/>
      <c r="D22" s="199"/>
      <c r="E22" s="198"/>
      <c r="F22" s="197"/>
    </row>
    <row r="23" spans="1:6" ht="15.75" hidden="1" thickBot="1">
      <c r="A23" s="140"/>
      <c r="B23" s="139"/>
      <c r="C23" s="139"/>
      <c r="D23" s="138"/>
      <c r="E23" s="137"/>
      <c r="F23" s="136"/>
    </row>
    <row r="24" spans="1:6" ht="15.75" thickBot="1">
      <c r="A24" s="135" t="s">
        <v>152</v>
      </c>
      <c r="B24" s="134" t="s">
        <v>153</v>
      </c>
      <c r="C24" s="134"/>
      <c r="D24" s="133"/>
      <c r="E24" s="132"/>
      <c r="F24" s="131">
        <f>+F25+F26+F27+F29+F30</f>
        <v>134262212</v>
      </c>
    </row>
    <row r="25" spans="1:6" ht="106.5" customHeight="1">
      <c r="A25" s="196" t="s">
        <v>154</v>
      </c>
      <c r="B25" s="129" t="s">
        <v>155</v>
      </c>
      <c r="C25" s="128" t="s">
        <v>462</v>
      </c>
      <c r="D25" s="127" t="s">
        <v>538</v>
      </c>
      <c r="E25" s="126">
        <v>1700000</v>
      </c>
      <c r="F25" s="125">
        <f>+E25</f>
        <v>1700000</v>
      </c>
    </row>
    <row r="26" spans="1:6" ht="248.25" customHeight="1">
      <c r="A26" s="148" t="s">
        <v>156</v>
      </c>
      <c r="B26" s="144" t="s">
        <v>157</v>
      </c>
      <c r="C26" s="128" t="s">
        <v>462</v>
      </c>
      <c r="D26" s="147" t="s">
        <v>537</v>
      </c>
      <c r="E26" s="142">
        <v>3850000</v>
      </c>
      <c r="F26" s="141">
        <f>+E26</f>
        <v>3850000</v>
      </c>
    </row>
    <row r="27" spans="1:6" ht="114.75" customHeight="1">
      <c r="A27" s="334" t="s">
        <v>158</v>
      </c>
      <c r="B27" s="315" t="s">
        <v>159</v>
      </c>
      <c r="C27" s="128" t="s">
        <v>462</v>
      </c>
      <c r="D27" s="147" t="s">
        <v>536</v>
      </c>
      <c r="E27" s="142">
        <v>6500000</v>
      </c>
      <c r="F27" s="320">
        <f>+E27</f>
        <v>6500000</v>
      </c>
    </row>
    <row r="28" spans="1:6" ht="45" hidden="1">
      <c r="A28" s="283"/>
      <c r="B28" s="285"/>
      <c r="C28" s="128" t="s">
        <v>464</v>
      </c>
      <c r="D28" s="147"/>
      <c r="E28" s="142"/>
      <c r="F28" s="321"/>
    </row>
    <row r="29" spans="1:6" ht="105">
      <c r="A29" s="144" t="s">
        <v>164</v>
      </c>
      <c r="B29" s="144" t="s">
        <v>165</v>
      </c>
      <c r="C29" s="128" t="s">
        <v>464</v>
      </c>
      <c r="D29" s="147" t="s">
        <v>535</v>
      </c>
      <c r="E29" s="142">
        <v>12000000</v>
      </c>
      <c r="F29" s="141">
        <f>+E29</f>
        <v>12000000</v>
      </c>
    </row>
    <row r="30" spans="1:6" ht="37.5" customHeight="1">
      <c r="A30" s="295" t="s">
        <v>166</v>
      </c>
      <c r="B30" s="315" t="s">
        <v>167</v>
      </c>
      <c r="C30" s="128" t="s">
        <v>490</v>
      </c>
      <c r="D30" s="147" t="s">
        <v>534</v>
      </c>
      <c r="E30" s="142">
        <v>110212212</v>
      </c>
      <c r="F30" s="333">
        <f>+E30</f>
        <v>110212212</v>
      </c>
    </row>
    <row r="31" spans="1:6" ht="30" hidden="1">
      <c r="A31" s="323"/>
      <c r="B31" s="335"/>
      <c r="C31" s="128" t="s">
        <v>490</v>
      </c>
      <c r="D31" s="147"/>
      <c r="E31" s="142"/>
      <c r="F31" s="333"/>
    </row>
    <row r="32" spans="1:6" ht="30" hidden="1">
      <c r="A32" s="296"/>
      <c r="B32" s="285"/>
      <c r="C32" s="128" t="s">
        <v>487</v>
      </c>
      <c r="D32" s="147"/>
      <c r="E32" s="142"/>
      <c r="F32" s="333"/>
    </row>
    <row r="33" spans="1:6" ht="15.75" thickBot="1">
      <c r="A33" s="140"/>
      <c r="B33" s="139"/>
      <c r="C33" s="139"/>
      <c r="D33" s="138"/>
      <c r="E33" s="137"/>
      <c r="F33" s="136"/>
    </row>
    <row r="34" spans="1:6" ht="15.75" thickBot="1">
      <c r="A34" s="135" t="s">
        <v>168</v>
      </c>
      <c r="B34" s="134" t="s">
        <v>169</v>
      </c>
      <c r="C34" s="134"/>
      <c r="D34" s="133"/>
      <c r="E34" s="132"/>
      <c r="F34" s="131">
        <f>+F35+F36+F37</f>
        <v>15400000</v>
      </c>
    </row>
    <row r="35" spans="1:6" ht="57.75" customHeight="1">
      <c r="A35" s="145" t="s">
        <v>172</v>
      </c>
      <c r="B35" s="144" t="s">
        <v>173</v>
      </c>
      <c r="C35" s="128" t="s">
        <v>462</v>
      </c>
      <c r="D35" s="147" t="s">
        <v>533</v>
      </c>
      <c r="E35" s="142">
        <v>2000000</v>
      </c>
      <c r="F35" s="141">
        <f>+E35</f>
        <v>2000000</v>
      </c>
    </row>
    <row r="36" spans="1:6" ht="180">
      <c r="A36" s="139" t="s">
        <v>532</v>
      </c>
      <c r="B36" s="139" t="s">
        <v>179</v>
      </c>
      <c r="C36" s="128" t="s">
        <v>531</v>
      </c>
      <c r="D36" s="147" t="s">
        <v>530</v>
      </c>
      <c r="E36" s="195">
        <v>8000000</v>
      </c>
      <c r="F36" s="141">
        <f>+E36</f>
        <v>8000000</v>
      </c>
    </row>
    <row r="37" spans="1:6" ht="60" customHeight="1">
      <c r="A37" s="295" t="s">
        <v>182</v>
      </c>
      <c r="B37" s="295" t="s">
        <v>183</v>
      </c>
      <c r="C37" s="128" t="s">
        <v>490</v>
      </c>
      <c r="D37" s="147" t="s">
        <v>529</v>
      </c>
      <c r="E37" s="195">
        <v>2400000</v>
      </c>
      <c r="F37" s="320">
        <f>SUM(E37:E38)</f>
        <v>5400000</v>
      </c>
    </row>
    <row r="38" spans="1:6" ht="90">
      <c r="A38" s="296"/>
      <c r="B38" s="296"/>
      <c r="C38" s="158" t="s">
        <v>474</v>
      </c>
      <c r="D38" s="147" t="s">
        <v>528</v>
      </c>
      <c r="E38" s="195">
        <v>3000000</v>
      </c>
      <c r="F38" s="321"/>
    </row>
    <row r="39" spans="1:6">
      <c r="A39" s="161"/>
      <c r="B39" s="144"/>
      <c r="C39" s="144"/>
      <c r="D39" s="147"/>
      <c r="E39" s="142"/>
      <c r="F39" s="141"/>
    </row>
    <row r="40" spans="1:6">
      <c r="A40" s="194" t="s">
        <v>184</v>
      </c>
      <c r="B40" s="193" t="s">
        <v>185</v>
      </c>
      <c r="C40" s="193"/>
      <c r="D40" s="192"/>
      <c r="E40" s="191"/>
      <c r="F40" s="190">
        <f>+F41+F42</f>
        <v>3800000</v>
      </c>
    </row>
    <row r="41" spans="1:6" ht="63.75" customHeight="1">
      <c r="A41" s="145" t="s">
        <v>190</v>
      </c>
      <c r="B41" s="144" t="s">
        <v>191</v>
      </c>
      <c r="C41" s="128" t="s">
        <v>462</v>
      </c>
      <c r="D41" s="147" t="s">
        <v>527</v>
      </c>
      <c r="E41" s="142">
        <v>2000000</v>
      </c>
      <c r="F41" s="141">
        <f>+E41</f>
        <v>2000000</v>
      </c>
    </row>
    <row r="42" spans="1:6" ht="45">
      <c r="A42" s="145" t="s">
        <v>192</v>
      </c>
      <c r="B42" s="144" t="s">
        <v>193</v>
      </c>
      <c r="C42" s="128" t="s">
        <v>462</v>
      </c>
      <c r="D42" s="147" t="s">
        <v>526</v>
      </c>
      <c r="E42" s="142">
        <v>1800000</v>
      </c>
      <c r="F42" s="141">
        <f>+E42</f>
        <v>1800000</v>
      </c>
    </row>
    <row r="43" spans="1:6" ht="15.75" thickBot="1">
      <c r="A43" s="161"/>
      <c r="B43" s="144"/>
      <c r="C43" s="144"/>
      <c r="D43" s="147"/>
      <c r="E43" s="142"/>
      <c r="F43" s="141"/>
    </row>
    <row r="44" spans="1:6" ht="26.25" thickBot="1">
      <c r="A44" s="188" t="s">
        <v>194</v>
      </c>
      <c r="B44" s="187" t="s">
        <v>195</v>
      </c>
      <c r="C44" s="186"/>
      <c r="D44" s="185"/>
      <c r="E44" s="184"/>
      <c r="F44" s="183">
        <f>+F45</f>
        <v>46000000</v>
      </c>
    </row>
    <row r="45" spans="1:6" ht="59.25" customHeight="1">
      <c r="A45" s="180" t="s">
        <v>196</v>
      </c>
      <c r="B45" s="179" t="s">
        <v>197</v>
      </c>
      <c r="C45" s="182" t="s">
        <v>464</v>
      </c>
      <c r="D45" s="163" t="s">
        <v>525</v>
      </c>
      <c r="E45" s="142">
        <v>46000000</v>
      </c>
      <c r="F45" s="189">
        <f>+E45</f>
        <v>46000000</v>
      </c>
    </row>
    <row r="46" spans="1:6" ht="15.75" thickBot="1">
      <c r="A46" s="140"/>
      <c r="B46" s="139"/>
      <c r="C46" s="139"/>
      <c r="D46" s="138"/>
      <c r="E46" s="137"/>
      <c r="F46" s="136"/>
    </row>
    <row r="47" spans="1:6" ht="15.75" thickBot="1">
      <c r="A47" s="135" t="s">
        <v>202</v>
      </c>
      <c r="B47" s="134" t="s">
        <v>203</v>
      </c>
      <c r="C47" s="134"/>
      <c r="D47" s="133"/>
      <c r="E47" s="132"/>
      <c r="F47" s="131">
        <f>+F48+F50</f>
        <v>25420000</v>
      </c>
    </row>
    <row r="48" spans="1:6" ht="117.75" customHeight="1">
      <c r="A48" s="283" t="s">
        <v>204</v>
      </c>
      <c r="B48" s="285" t="s">
        <v>205</v>
      </c>
      <c r="C48" s="128" t="s">
        <v>462</v>
      </c>
      <c r="D48" s="127" t="s">
        <v>524</v>
      </c>
      <c r="E48" s="126">
        <v>17300000</v>
      </c>
      <c r="F48" s="321">
        <f>+E48+E49</f>
        <v>19670000</v>
      </c>
    </row>
    <row r="49" spans="1:6" ht="259.5" customHeight="1">
      <c r="A49" s="284"/>
      <c r="B49" s="286"/>
      <c r="C49" s="128" t="s">
        <v>464</v>
      </c>
      <c r="D49" s="147" t="s">
        <v>523</v>
      </c>
      <c r="E49" s="142">
        <v>2370000</v>
      </c>
      <c r="F49" s="333"/>
    </row>
    <row r="50" spans="1:6" ht="195.75" thickBot="1">
      <c r="A50" s="145" t="s">
        <v>206</v>
      </c>
      <c r="B50" s="144" t="s">
        <v>207</v>
      </c>
      <c r="C50" s="128" t="s">
        <v>462</v>
      </c>
      <c r="D50" s="147" t="s">
        <v>522</v>
      </c>
      <c r="E50" s="142">
        <v>5750000</v>
      </c>
      <c r="F50" s="141">
        <f>+E50</f>
        <v>5750000</v>
      </c>
    </row>
    <row r="51" spans="1:6" ht="15.75" thickBot="1">
      <c r="A51" s="188" t="s">
        <v>210</v>
      </c>
      <c r="B51" s="187" t="s">
        <v>211</v>
      </c>
      <c r="C51" s="186"/>
      <c r="D51" s="185"/>
      <c r="E51" s="184"/>
      <c r="F51" s="183">
        <f>+F52+F56+F57+F58+F59+F65+F73</f>
        <v>64822500</v>
      </c>
    </row>
    <row r="52" spans="1:6" ht="45">
      <c r="A52" s="180" t="s">
        <v>212</v>
      </c>
      <c r="B52" s="179" t="s">
        <v>213</v>
      </c>
      <c r="C52" s="182" t="s">
        <v>464</v>
      </c>
      <c r="D52" s="163" t="s">
        <v>521</v>
      </c>
      <c r="E52" s="178">
        <v>3000000</v>
      </c>
      <c r="F52" s="336">
        <f>+E52+E54+E53</f>
        <v>7200000</v>
      </c>
    </row>
    <row r="53" spans="1:6" ht="49.5" customHeight="1">
      <c r="A53" s="180"/>
      <c r="B53" s="179"/>
      <c r="C53" s="168" t="s">
        <v>520</v>
      </c>
      <c r="D53" s="163" t="s">
        <v>519</v>
      </c>
      <c r="E53" s="178">
        <v>2000000</v>
      </c>
      <c r="F53" s="337"/>
    </row>
    <row r="54" spans="1:6" ht="90">
      <c r="A54" s="180"/>
      <c r="B54" s="179"/>
      <c r="C54" s="128" t="s">
        <v>462</v>
      </c>
      <c r="D54" s="181" t="s">
        <v>518</v>
      </c>
      <c r="E54" s="178">
        <v>2200000</v>
      </c>
      <c r="F54" s="337"/>
    </row>
    <row r="55" spans="1:6" ht="45" hidden="1">
      <c r="A55" s="180"/>
      <c r="B55" s="179"/>
      <c r="C55" s="128" t="s">
        <v>487</v>
      </c>
      <c r="D55" s="147" t="s">
        <v>517</v>
      </c>
      <c r="E55" s="178">
        <v>2000000</v>
      </c>
      <c r="F55" s="338"/>
    </row>
    <row r="56" spans="1:6" ht="126" customHeight="1">
      <c r="A56" s="177" t="s">
        <v>218</v>
      </c>
      <c r="B56" s="176" t="s">
        <v>219</v>
      </c>
      <c r="C56" s="173" t="s">
        <v>464</v>
      </c>
      <c r="D56" s="172" t="s">
        <v>516</v>
      </c>
      <c r="E56" s="178">
        <v>10912500</v>
      </c>
      <c r="F56" s="175">
        <f>+E56</f>
        <v>10912500</v>
      </c>
    </row>
    <row r="57" spans="1:6" ht="45">
      <c r="A57" s="177" t="s">
        <v>220</v>
      </c>
      <c r="B57" s="176" t="s">
        <v>221</v>
      </c>
      <c r="C57" s="173" t="s">
        <v>464</v>
      </c>
      <c r="D57" s="172" t="s">
        <v>515</v>
      </c>
      <c r="E57" s="174">
        <v>500000</v>
      </c>
      <c r="F57" s="175">
        <v>500000</v>
      </c>
    </row>
    <row r="58" spans="1:6" ht="75">
      <c r="A58" s="177" t="s">
        <v>222</v>
      </c>
      <c r="B58" s="176" t="s">
        <v>223</v>
      </c>
      <c r="C58" s="173" t="s">
        <v>464</v>
      </c>
      <c r="D58" s="172" t="s">
        <v>514</v>
      </c>
      <c r="E58" s="174">
        <v>8500000</v>
      </c>
      <c r="F58" s="175">
        <f>+E58</f>
        <v>8500000</v>
      </c>
    </row>
    <row r="59" spans="1:6" ht="45">
      <c r="A59" s="346" t="s">
        <v>224</v>
      </c>
      <c r="B59" s="343" t="s">
        <v>225</v>
      </c>
      <c r="C59" s="173" t="s">
        <v>462</v>
      </c>
      <c r="D59" s="172" t="s">
        <v>513</v>
      </c>
      <c r="E59" s="174">
        <v>500000</v>
      </c>
      <c r="F59" s="339">
        <f>+E59+E60+E62+E63+E64+E61</f>
        <v>14390000</v>
      </c>
    </row>
    <row r="60" spans="1:6" ht="30">
      <c r="A60" s="347"/>
      <c r="B60" s="344"/>
      <c r="C60" s="173" t="s">
        <v>467</v>
      </c>
      <c r="D60" s="172" t="s">
        <v>512</v>
      </c>
      <c r="E60" s="174">
        <v>100000</v>
      </c>
      <c r="F60" s="337"/>
    </row>
    <row r="61" spans="1:6" ht="30">
      <c r="A61" s="347"/>
      <c r="B61" s="344"/>
      <c r="C61" s="173" t="s">
        <v>506</v>
      </c>
      <c r="D61" s="172" t="s">
        <v>511</v>
      </c>
      <c r="E61" s="174">
        <v>140000</v>
      </c>
      <c r="F61" s="337"/>
    </row>
    <row r="62" spans="1:6" ht="45">
      <c r="A62" s="347"/>
      <c r="B62" s="344"/>
      <c r="C62" s="173" t="s">
        <v>469</v>
      </c>
      <c r="D62" s="172" t="s">
        <v>510</v>
      </c>
      <c r="E62" s="174">
        <v>500000</v>
      </c>
      <c r="F62" s="337"/>
    </row>
    <row r="63" spans="1:6" ht="78" customHeight="1">
      <c r="A63" s="347"/>
      <c r="B63" s="344"/>
      <c r="C63" s="173" t="s">
        <v>464</v>
      </c>
      <c r="D63" s="172" t="s">
        <v>509</v>
      </c>
      <c r="E63" s="174">
        <v>12700000</v>
      </c>
      <c r="F63" s="337"/>
    </row>
    <row r="64" spans="1:6" ht="60">
      <c r="A64" s="348"/>
      <c r="B64" s="345"/>
      <c r="C64" s="128" t="s">
        <v>474</v>
      </c>
      <c r="D64" s="147" t="s">
        <v>508</v>
      </c>
      <c r="E64" s="174">
        <v>450000</v>
      </c>
      <c r="F64" s="338"/>
    </row>
    <row r="65" spans="1:6" ht="45">
      <c r="A65" s="346" t="s">
        <v>226</v>
      </c>
      <c r="B65" s="340" t="s">
        <v>227</v>
      </c>
      <c r="C65" s="173" t="s">
        <v>462</v>
      </c>
      <c r="D65" s="172" t="s">
        <v>507</v>
      </c>
      <c r="E65" s="171">
        <v>800000</v>
      </c>
      <c r="F65" s="339">
        <f>+E65+E67+E69+E70+E68+E66+E71</f>
        <v>22650000</v>
      </c>
    </row>
    <row r="66" spans="1:6" ht="30">
      <c r="A66" s="347"/>
      <c r="B66" s="341"/>
      <c r="C66" s="173" t="s">
        <v>506</v>
      </c>
      <c r="D66" s="172" t="s">
        <v>505</v>
      </c>
      <c r="E66" s="171">
        <v>100000</v>
      </c>
      <c r="F66" s="337"/>
    </row>
    <row r="67" spans="1:6" ht="48.75" customHeight="1">
      <c r="A67" s="347"/>
      <c r="B67" s="341"/>
      <c r="C67" s="173" t="s">
        <v>467</v>
      </c>
      <c r="D67" s="172" t="s">
        <v>504</v>
      </c>
      <c r="E67" s="171">
        <v>900000</v>
      </c>
      <c r="F67" s="337"/>
    </row>
    <row r="68" spans="1:6" ht="48.75" customHeight="1">
      <c r="A68" s="347"/>
      <c r="B68" s="341"/>
      <c r="C68" s="173" t="s">
        <v>469</v>
      </c>
      <c r="D68" s="172" t="s">
        <v>503</v>
      </c>
      <c r="E68" s="171">
        <v>300000</v>
      </c>
      <c r="F68" s="337"/>
    </row>
    <row r="69" spans="1:6" ht="60">
      <c r="A69" s="347"/>
      <c r="B69" s="341"/>
      <c r="C69" s="173" t="s">
        <v>464</v>
      </c>
      <c r="D69" s="172" t="s">
        <v>502</v>
      </c>
      <c r="E69" s="171">
        <v>2000000</v>
      </c>
      <c r="F69" s="337"/>
    </row>
    <row r="70" spans="1:6" ht="60">
      <c r="A70" s="347"/>
      <c r="B70" s="341"/>
      <c r="C70" s="158" t="s">
        <v>474</v>
      </c>
      <c r="D70" s="138" t="s">
        <v>501</v>
      </c>
      <c r="E70" s="170">
        <v>450000</v>
      </c>
      <c r="F70" s="338"/>
    </row>
    <row r="71" spans="1:6" ht="333" customHeight="1">
      <c r="A71" s="347"/>
      <c r="B71" s="342"/>
      <c r="C71" s="295" t="s">
        <v>500</v>
      </c>
      <c r="D71" s="138" t="s">
        <v>499</v>
      </c>
      <c r="E71" s="169">
        <v>18100000</v>
      </c>
      <c r="F71" s="166"/>
    </row>
    <row r="72" spans="1:6" ht="239.25" customHeight="1">
      <c r="A72" s="348"/>
      <c r="B72" s="168"/>
      <c r="C72" s="296"/>
      <c r="D72" s="138" t="s">
        <v>498</v>
      </c>
      <c r="E72" s="167"/>
      <c r="F72" s="166"/>
    </row>
    <row r="73" spans="1:6" ht="63" customHeight="1">
      <c r="A73" s="284" t="s">
        <v>228</v>
      </c>
      <c r="B73" s="286" t="s">
        <v>229</v>
      </c>
      <c r="C73" s="128" t="s">
        <v>464</v>
      </c>
      <c r="D73" s="147" t="s">
        <v>497</v>
      </c>
      <c r="E73" s="137">
        <v>170000</v>
      </c>
      <c r="F73" s="318">
        <f>+E73+E74</f>
        <v>670000</v>
      </c>
    </row>
    <row r="74" spans="1:6" ht="63" customHeight="1">
      <c r="A74" s="284"/>
      <c r="B74" s="286"/>
      <c r="C74" s="128" t="s">
        <v>487</v>
      </c>
      <c r="D74" s="147" t="s">
        <v>496</v>
      </c>
      <c r="E74" s="137">
        <v>500000</v>
      </c>
      <c r="F74" s="328"/>
    </row>
    <row r="75" spans="1:6" ht="15.75" thickBot="1">
      <c r="A75" s="140"/>
      <c r="B75" s="139"/>
      <c r="C75" s="139"/>
      <c r="D75" s="138"/>
      <c r="E75" s="137"/>
      <c r="F75" s="136"/>
    </row>
    <row r="76" spans="1:6" ht="15.75" thickBot="1">
      <c r="A76" s="135" t="s">
        <v>230</v>
      </c>
      <c r="B76" s="134" t="s">
        <v>231</v>
      </c>
      <c r="C76" s="134"/>
      <c r="D76" s="133"/>
      <c r="E76" s="165"/>
      <c r="F76" s="159">
        <f>+F77</f>
        <v>200000</v>
      </c>
    </row>
    <row r="77" spans="1:6" ht="45">
      <c r="A77" s="145" t="s">
        <v>238</v>
      </c>
      <c r="B77" s="144" t="s">
        <v>239</v>
      </c>
      <c r="C77" s="128" t="s">
        <v>464</v>
      </c>
      <c r="D77" s="147" t="s">
        <v>495</v>
      </c>
      <c r="E77" s="137">
        <v>200000</v>
      </c>
      <c r="F77" s="142">
        <f>+E77</f>
        <v>200000</v>
      </c>
    </row>
    <row r="78" spans="1:6" ht="15.75" thickBot="1">
      <c r="A78" s="146"/>
      <c r="B78" s="139"/>
      <c r="C78" s="158"/>
      <c r="D78" s="138"/>
      <c r="E78" s="137"/>
      <c r="F78" s="136"/>
    </row>
    <row r="79" spans="1:6" ht="15.75" thickBot="1">
      <c r="A79" s="135">
        <v>2</v>
      </c>
      <c r="B79" s="134" t="s">
        <v>254</v>
      </c>
      <c r="C79" s="134"/>
      <c r="D79" s="133"/>
      <c r="E79" s="132"/>
      <c r="F79" s="131">
        <f>+F81+F91</f>
        <v>5670000</v>
      </c>
    </row>
    <row r="80" spans="1:6" ht="15.75" thickBot="1">
      <c r="A80" s="154"/>
      <c r="B80" s="153"/>
      <c r="C80" s="153"/>
      <c r="D80" s="151"/>
      <c r="E80" s="150"/>
      <c r="F80" s="160"/>
    </row>
    <row r="81" spans="1:6" ht="15.75" thickBot="1">
      <c r="A81" s="135" t="s">
        <v>255</v>
      </c>
      <c r="B81" s="134" t="s">
        <v>256</v>
      </c>
      <c r="C81" s="134"/>
      <c r="D81" s="133"/>
      <c r="E81" s="132"/>
      <c r="F81" s="131">
        <f>+F82</f>
        <v>450000</v>
      </c>
    </row>
    <row r="82" spans="1:6" ht="30">
      <c r="A82" s="161" t="s">
        <v>263</v>
      </c>
      <c r="B82" s="144" t="s">
        <v>264</v>
      </c>
      <c r="C82" s="128" t="s">
        <v>490</v>
      </c>
      <c r="D82" s="147" t="s">
        <v>494</v>
      </c>
      <c r="E82" s="142">
        <v>450000</v>
      </c>
      <c r="F82" s="141">
        <f>+E82</f>
        <v>450000</v>
      </c>
    </row>
    <row r="83" spans="1:6" ht="15.75" thickBot="1">
      <c r="A83" s="140"/>
      <c r="B83" s="139"/>
      <c r="C83" s="139"/>
      <c r="D83" s="138"/>
      <c r="E83" s="137"/>
      <c r="F83" s="136"/>
    </row>
    <row r="84" spans="1:6" ht="26.25" hidden="1" thickBot="1">
      <c r="A84" s="135" t="s">
        <v>267</v>
      </c>
      <c r="B84" s="134" t="s">
        <v>268</v>
      </c>
      <c r="C84" s="134"/>
      <c r="D84" s="133"/>
      <c r="E84" s="132"/>
      <c r="F84" s="164"/>
    </row>
    <row r="85" spans="1:6" ht="45.75" hidden="1" thickBot="1">
      <c r="A85" s="161" t="s">
        <v>457</v>
      </c>
      <c r="B85" s="144" t="s">
        <v>272</v>
      </c>
      <c r="C85" s="128" t="s">
        <v>462</v>
      </c>
      <c r="D85" s="147"/>
      <c r="E85" s="142"/>
      <c r="F85" s="141"/>
    </row>
    <row r="86" spans="1:6" ht="45.75" hidden="1" thickBot="1">
      <c r="A86" s="161" t="s">
        <v>273</v>
      </c>
      <c r="B86" s="144" t="s">
        <v>274</v>
      </c>
      <c r="C86" s="128" t="s">
        <v>462</v>
      </c>
      <c r="D86" s="147"/>
      <c r="E86" s="142"/>
      <c r="F86" s="141"/>
    </row>
    <row r="87" spans="1:6" ht="15.75" hidden="1" thickBot="1">
      <c r="A87" s="140"/>
      <c r="B87" s="139"/>
      <c r="C87" s="139"/>
      <c r="D87" s="138"/>
      <c r="E87" s="137"/>
      <c r="F87" s="136"/>
    </row>
    <row r="88" spans="1:6" ht="26.25" hidden="1" thickBot="1">
      <c r="A88" s="135" t="s">
        <v>293</v>
      </c>
      <c r="B88" s="134" t="s">
        <v>294</v>
      </c>
      <c r="C88" s="134"/>
      <c r="D88" s="133"/>
      <c r="E88" s="132"/>
      <c r="F88" s="164"/>
    </row>
    <row r="89" spans="1:6" ht="15.75" hidden="1" thickBot="1">
      <c r="A89" s="161" t="s">
        <v>297</v>
      </c>
      <c r="B89" s="144" t="s">
        <v>298</v>
      </c>
      <c r="C89" s="128"/>
      <c r="D89" s="147"/>
      <c r="E89" s="142"/>
      <c r="F89" s="141"/>
    </row>
    <row r="90" spans="1:6" ht="15.75" hidden="1" thickBot="1">
      <c r="A90" s="140"/>
      <c r="B90" s="139"/>
      <c r="C90" s="139"/>
      <c r="D90" s="138"/>
      <c r="E90" s="137"/>
      <c r="F90" s="136"/>
    </row>
    <row r="91" spans="1:6" ht="26.25" thickBot="1">
      <c r="A91" s="135" t="s">
        <v>308</v>
      </c>
      <c r="B91" s="134" t="s">
        <v>309</v>
      </c>
      <c r="C91" s="134"/>
      <c r="D91" s="133"/>
      <c r="E91" s="132"/>
      <c r="F91" s="131">
        <f>+F92+F94+F96</f>
        <v>5220000</v>
      </c>
    </row>
    <row r="92" spans="1:6" ht="108" customHeight="1">
      <c r="A92" s="349" t="s">
        <v>310</v>
      </c>
      <c r="B92" s="350" t="s">
        <v>311</v>
      </c>
      <c r="C92" s="128" t="s">
        <v>487</v>
      </c>
      <c r="D92" s="163" t="s">
        <v>493</v>
      </c>
      <c r="E92" s="142">
        <v>1500000</v>
      </c>
      <c r="F92" s="325">
        <f>+E92+E93</f>
        <v>2500000</v>
      </c>
    </row>
    <row r="93" spans="1:6" ht="48" customHeight="1">
      <c r="A93" s="317"/>
      <c r="B93" s="296"/>
      <c r="C93" s="128" t="s">
        <v>492</v>
      </c>
      <c r="D93" s="162" t="s">
        <v>491</v>
      </c>
      <c r="E93" s="142">
        <v>1000000</v>
      </c>
      <c r="F93" s="321"/>
    </row>
    <row r="94" spans="1:6" ht="36.75" customHeight="1">
      <c r="A94" s="289" t="s">
        <v>314</v>
      </c>
      <c r="B94" s="286" t="s">
        <v>315</v>
      </c>
      <c r="C94" s="128" t="s">
        <v>490</v>
      </c>
      <c r="D94" s="147" t="s">
        <v>489</v>
      </c>
      <c r="E94" s="142">
        <v>300000</v>
      </c>
      <c r="F94" s="333">
        <f>+E94+E95</f>
        <v>920000</v>
      </c>
    </row>
    <row r="95" spans="1:6" ht="47.25" customHeight="1">
      <c r="A95" s="289"/>
      <c r="B95" s="286"/>
      <c r="C95" s="128" t="s">
        <v>487</v>
      </c>
      <c r="D95" s="147" t="s">
        <v>488</v>
      </c>
      <c r="E95" s="142">
        <v>620000</v>
      </c>
      <c r="F95" s="333"/>
    </row>
    <row r="96" spans="1:6" ht="36" customHeight="1">
      <c r="A96" s="161" t="s">
        <v>316</v>
      </c>
      <c r="B96" s="144" t="s">
        <v>317</v>
      </c>
      <c r="C96" s="128" t="s">
        <v>487</v>
      </c>
      <c r="D96" s="147" t="s">
        <v>486</v>
      </c>
      <c r="E96" s="142">
        <v>1800000</v>
      </c>
      <c r="F96" s="141">
        <f>+E96</f>
        <v>1800000</v>
      </c>
    </row>
    <row r="97" spans="1:6" ht="15.75" thickBot="1">
      <c r="A97" s="140"/>
      <c r="B97" s="139"/>
      <c r="C97" s="139"/>
      <c r="D97" s="138"/>
      <c r="E97" s="137"/>
      <c r="F97" s="136"/>
    </row>
    <row r="98" spans="1:6" ht="15.75" thickBot="1">
      <c r="A98" s="135">
        <v>5</v>
      </c>
      <c r="B98" s="134" t="s">
        <v>326</v>
      </c>
      <c r="C98" s="134"/>
      <c r="D98" s="133"/>
      <c r="E98" s="132"/>
      <c r="F98" s="131">
        <f>+F100+F116</f>
        <v>928389688</v>
      </c>
    </row>
    <row r="99" spans="1:6" ht="15.75" thickBot="1">
      <c r="A99" s="154"/>
      <c r="B99" s="153"/>
      <c r="C99" s="153"/>
      <c r="D99" s="151"/>
      <c r="E99" s="150"/>
      <c r="F99" s="160"/>
    </row>
    <row r="100" spans="1:6" ht="15.75" thickBot="1">
      <c r="A100" s="135" t="s">
        <v>327</v>
      </c>
      <c r="B100" s="134" t="s">
        <v>328</v>
      </c>
      <c r="C100" s="134"/>
      <c r="D100" s="133"/>
      <c r="E100" s="132"/>
      <c r="F100" s="159">
        <f>+F101+F102+F106+F111+F113</f>
        <v>120798240</v>
      </c>
    </row>
    <row r="101" spans="1:6" ht="153.75" customHeight="1" thickBot="1">
      <c r="A101" s="144" t="s">
        <v>485</v>
      </c>
      <c r="B101" s="144" t="s">
        <v>484</v>
      </c>
      <c r="C101" s="128" t="s">
        <v>462</v>
      </c>
      <c r="D101" s="144" t="s">
        <v>483</v>
      </c>
      <c r="E101" s="142">
        <v>9000000</v>
      </c>
      <c r="F101" s="142">
        <f>+E101</f>
        <v>9000000</v>
      </c>
    </row>
    <row r="102" spans="1:6" ht="45">
      <c r="A102" s="284" t="s">
        <v>333</v>
      </c>
      <c r="B102" s="286" t="s">
        <v>334</v>
      </c>
      <c r="C102" s="128" t="s">
        <v>462</v>
      </c>
      <c r="D102" s="147" t="s">
        <v>482</v>
      </c>
      <c r="E102" s="142">
        <v>150000</v>
      </c>
      <c r="F102" s="327">
        <f>+E102+E104+E105+E103</f>
        <v>1480000</v>
      </c>
    </row>
    <row r="103" spans="1:6" ht="45">
      <c r="A103" s="284"/>
      <c r="B103" s="286"/>
      <c r="C103" s="128" t="s">
        <v>464</v>
      </c>
      <c r="D103" s="147" t="s">
        <v>481</v>
      </c>
      <c r="E103" s="142">
        <v>1000000</v>
      </c>
      <c r="F103" s="328"/>
    </row>
    <row r="104" spans="1:6" ht="30">
      <c r="A104" s="284"/>
      <c r="B104" s="286"/>
      <c r="C104" s="128" t="s">
        <v>467</v>
      </c>
      <c r="D104" s="147" t="s">
        <v>480</v>
      </c>
      <c r="E104" s="142">
        <v>110000</v>
      </c>
      <c r="F104" s="328"/>
    </row>
    <row r="105" spans="1:6" ht="39" customHeight="1">
      <c r="A105" s="284"/>
      <c r="B105" s="286"/>
      <c r="C105" s="128" t="s">
        <v>469</v>
      </c>
      <c r="D105" s="147" t="s">
        <v>479</v>
      </c>
      <c r="E105" s="142">
        <v>220000</v>
      </c>
      <c r="F105" s="319"/>
    </row>
    <row r="106" spans="1:6" ht="54.75" customHeight="1">
      <c r="A106" s="316" t="s">
        <v>335</v>
      </c>
      <c r="B106" s="295" t="s">
        <v>336</v>
      </c>
      <c r="C106" s="128" t="s">
        <v>462</v>
      </c>
      <c r="D106" s="147" t="s">
        <v>478</v>
      </c>
      <c r="E106" s="142">
        <v>208240</v>
      </c>
      <c r="F106" s="320">
        <f>+E106+E107+E108+E109+E110</f>
        <v>65254240</v>
      </c>
    </row>
    <row r="107" spans="1:6" ht="85.5" customHeight="1">
      <c r="A107" s="324"/>
      <c r="B107" s="323"/>
      <c r="C107" s="128" t="s">
        <v>469</v>
      </c>
      <c r="D107" s="147" t="s">
        <v>477</v>
      </c>
      <c r="E107" s="142">
        <v>2316000</v>
      </c>
      <c r="F107" s="329"/>
    </row>
    <row r="108" spans="1:6" ht="81.75" customHeight="1">
      <c r="A108" s="324"/>
      <c r="B108" s="323"/>
      <c r="C108" s="128" t="s">
        <v>467</v>
      </c>
      <c r="D108" s="147" t="s">
        <v>476</v>
      </c>
      <c r="E108" s="142">
        <v>62200000</v>
      </c>
      <c r="F108" s="329"/>
    </row>
    <row r="109" spans="1:6" ht="45">
      <c r="A109" s="324"/>
      <c r="B109" s="323"/>
      <c r="C109" s="128" t="s">
        <v>464</v>
      </c>
      <c r="D109" s="147" t="s">
        <v>475</v>
      </c>
      <c r="E109" s="142">
        <v>30000</v>
      </c>
      <c r="F109" s="329"/>
    </row>
    <row r="110" spans="1:6" ht="74.25" customHeight="1">
      <c r="A110" s="317"/>
      <c r="B110" s="296"/>
      <c r="C110" s="158" t="s">
        <v>474</v>
      </c>
      <c r="D110" s="147" t="s">
        <v>473</v>
      </c>
      <c r="E110" s="142">
        <v>500000</v>
      </c>
      <c r="F110" s="321"/>
    </row>
    <row r="111" spans="1:6" ht="111.75" customHeight="1">
      <c r="A111" s="316" t="s">
        <v>337</v>
      </c>
      <c r="B111" s="315" t="s">
        <v>338</v>
      </c>
      <c r="C111" s="295" t="s">
        <v>472</v>
      </c>
      <c r="D111" s="147" t="s">
        <v>471</v>
      </c>
      <c r="E111" s="318">
        <v>44000000</v>
      </c>
      <c r="F111" s="320">
        <f>+E111</f>
        <v>44000000</v>
      </c>
    </row>
    <row r="112" spans="1:6" ht="162" customHeight="1">
      <c r="A112" s="317"/>
      <c r="B112" s="285"/>
      <c r="C112" s="296"/>
      <c r="D112" s="157" t="s">
        <v>470</v>
      </c>
      <c r="E112" s="319"/>
      <c r="F112" s="321"/>
    </row>
    <row r="113" spans="1:6" ht="45">
      <c r="A113" s="316" t="s">
        <v>343</v>
      </c>
      <c r="B113" s="156" t="s">
        <v>344</v>
      </c>
      <c r="C113" s="128" t="s">
        <v>469</v>
      </c>
      <c r="D113" s="147" t="s">
        <v>468</v>
      </c>
      <c r="E113" s="142">
        <v>539000</v>
      </c>
      <c r="F113" s="320">
        <f>+E113+E114</f>
        <v>1064000</v>
      </c>
    </row>
    <row r="114" spans="1:6" ht="30.75" thickBot="1">
      <c r="A114" s="317"/>
      <c r="B114" s="155"/>
      <c r="C114" s="128" t="s">
        <v>467</v>
      </c>
      <c r="D114" s="147" t="s">
        <v>466</v>
      </c>
      <c r="E114" s="142">
        <v>525000</v>
      </c>
      <c r="F114" s="322"/>
    </row>
    <row r="115" spans="1:6" ht="15.75" thickBot="1">
      <c r="A115" s="154"/>
      <c r="B115" s="153"/>
      <c r="C115" s="152"/>
      <c r="D115" s="151"/>
      <c r="E115" s="150"/>
      <c r="F115" s="149"/>
    </row>
    <row r="116" spans="1:6" ht="26.25" thickBot="1">
      <c r="A116" s="135">
        <v>5.0199999999999996</v>
      </c>
      <c r="B116" s="134" t="s">
        <v>345</v>
      </c>
      <c r="C116" s="134"/>
      <c r="D116" s="133"/>
      <c r="E116" s="132"/>
      <c r="F116" s="131">
        <f>+F117</f>
        <v>807591448</v>
      </c>
    </row>
    <row r="117" spans="1:6" ht="45">
      <c r="A117" s="148" t="s">
        <v>346</v>
      </c>
      <c r="B117" s="129" t="s">
        <v>347</v>
      </c>
      <c r="C117" s="128" t="s">
        <v>462</v>
      </c>
      <c r="D117" s="147" t="s">
        <v>465</v>
      </c>
      <c r="E117" s="142">
        <v>807591448</v>
      </c>
      <c r="F117" s="125">
        <f>+E117</f>
        <v>807591448</v>
      </c>
    </row>
    <row r="118" spans="1:6" ht="15.75" thickBot="1">
      <c r="A118" s="145"/>
      <c r="B118" s="144"/>
      <c r="C118" s="144"/>
      <c r="D118" s="147"/>
      <c r="E118" s="142"/>
      <c r="F118" s="141"/>
    </row>
    <row r="119" spans="1:6" ht="15.75" thickBot="1">
      <c r="A119" s="135">
        <v>6</v>
      </c>
      <c r="B119" s="134" t="s">
        <v>33</v>
      </c>
      <c r="C119" s="134"/>
      <c r="D119" s="133"/>
      <c r="E119" s="132"/>
      <c r="F119" s="131">
        <f>+F121+F124</f>
        <v>743000</v>
      </c>
    </row>
    <row r="120" spans="1:6" ht="15.75" thickBot="1">
      <c r="A120" s="146"/>
      <c r="B120" s="139"/>
      <c r="C120" s="139"/>
      <c r="D120" s="138"/>
      <c r="E120" s="137"/>
      <c r="F120" s="136"/>
    </row>
    <row r="121" spans="1:6" ht="26.25" thickBot="1">
      <c r="A121" s="135">
        <v>6.06</v>
      </c>
      <c r="B121" s="134" t="s">
        <v>433</v>
      </c>
      <c r="C121" s="134"/>
      <c r="D121" s="133"/>
      <c r="E121" s="132"/>
      <c r="F121" s="131">
        <f>+F122</f>
        <v>75000</v>
      </c>
    </row>
    <row r="122" spans="1:6" ht="45">
      <c r="A122" s="145" t="s">
        <v>436</v>
      </c>
      <c r="B122" s="144" t="s">
        <v>437</v>
      </c>
      <c r="C122" s="128" t="s">
        <v>464</v>
      </c>
      <c r="D122" s="143" t="s">
        <v>463</v>
      </c>
      <c r="E122" s="142">
        <v>75000</v>
      </c>
      <c r="F122" s="141">
        <f>+E122</f>
        <v>75000</v>
      </c>
    </row>
    <row r="123" spans="1:6" ht="15.75" thickBot="1">
      <c r="A123" s="140"/>
      <c r="B123" s="139"/>
      <c r="C123" s="139"/>
      <c r="D123" s="138"/>
      <c r="E123" s="137"/>
      <c r="F123" s="136"/>
    </row>
    <row r="124" spans="1:6" ht="26.25" thickBot="1">
      <c r="A124" s="135" t="s">
        <v>438</v>
      </c>
      <c r="B124" s="134" t="s">
        <v>439</v>
      </c>
      <c r="C124" s="134"/>
      <c r="D124" s="133"/>
      <c r="E124" s="132"/>
      <c r="F124" s="131">
        <f>+F125</f>
        <v>668000</v>
      </c>
    </row>
    <row r="125" spans="1:6" ht="75">
      <c r="A125" s="130" t="s">
        <v>440</v>
      </c>
      <c r="B125" s="129" t="s">
        <v>441</v>
      </c>
      <c r="C125" s="128" t="s">
        <v>462</v>
      </c>
      <c r="D125" s="127" t="s">
        <v>461</v>
      </c>
      <c r="E125" s="126">
        <v>668000</v>
      </c>
      <c r="F125" s="125">
        <f>+E125</f>
        <v>668000</v>
      </c>
    </row>
    <row r="126" spans="1:6" ht="15.75" thickBot="1">
      <c r="A126" s="124"/>
      <c r="B126" s="123"/>
      <c r="C126" s="123"/>
      <c r="D126" s="122"/>
      <c r="E126" s="121"/>
      <c r="F126" s="120"/>
    </row>
  </sheetData>
  <autoFilter ref="A6:F10">
    <filterColumn colId="2" showButton="0"/>
  </autoFilter>
  <mergeCells count="51">
    <mergeCell ref="A94:A95"/>
    <mergeCell ref="B94:B95"/>
    <mergeCell ref="F94:F95"/>
    <mergeCell ref="F52:F55"/>
    <mergeCell ref="F59:F64"/>
    <mergeCell ref="F65:F70"/>
    <mergeCell ref="F73:F74"/>
    <mergeCell ref="B65:B71"/>
    <mergeCell ref="C71:C72"/>
    <mergeCell ref="B59:B64"/>
    <mergeCell ref="A59:A64"/>
    <mergeCell ref="A65:A72"/>
    <mergeCell ref="A92:A93"/>
    <mergeCell ref="B92:B93"/>
    <mergeCell ref="A73:A74"/>
    <mergeCell ref="B73:B74"/>
    <mergeCell ref="A48:A49"/>
    <mergeCell ref="B48:B49"/>
    <mergeCell ref="F48:F49"/>
    <mergeCell ref="A27:A28"/>
    <mergeCell ref="B27:B28"/>
    <mergeCell ref="F27:F28"/>
    <mergeCell ref="A30:A32"/>
    <mergeCell ref="A37:A38"/>
    <mergeCell ref="B37:B38"/>
    <mergeCell ref="F37:F38"/>
    <mergeCell ref="B30:B32"/>
    <mergeCell ref="F30:F32"/>
    <mergeCell ref="B106:B110"/>
    <mergeCell ref="A106:A110"/>
    <mergeCell ref="F92:F93"/>
    <mergeCell ref="A1:F1"/>
    <mergeCell ref="A2:F2"/>
    <mergeCell ref="A3:F3"/>
    <mergeCell ref="A6:A9"/>
    <mergeCell ref="B6:B9"/>
    <mergeCell ref="C6:D8"/>
    <mergeCell ref="F102:F105"/>
    <mergeCell ref="F106:F110"/>
    <mergeCell ref="A102:A105"/>
    <mergeCell ref="B102:B105"/>
    <mergeCell ref="E6:E9"/>
    <mergeCell ref="F6:F9"/>
    <mergeCell ref="A4:F4"/>
    <mergeCell ref="B111:B112"/>
    <mergeCell ref="A111:A112"/>
    <mergeCell ref="E111:E112"/>
    <mergeCell ref="F111:F112"/>
    <mergeCell ref="A113:A114"/>
    <mergeCell ref="F113:F114"/>
    <mergeCell ref="C111:C112"/>
  </mergeCells>
  <pageMargins left="0.39370078740157483" right="0.39370078740157483" top="0.39370078740157483" bottom="0.39370078740157483" header="0.31496062992125984" footer="0.31496062992125984"/>
  <pageSetup scale="80" fitToHeight="11" orientation="landscape" horizontalDpi="300" verticalDpi="300" r:id="rId1"/>
  <rowBreaks count="1" manualBreakCount="1">
    <brk id="11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Ingresos</vt:lpstr>
      <vt:lpstr>Global</vt:lpstr>
      <vt:lpstr>Transferencia</vt:lpstr>
      <vt:lpstr>Ingresos Propios</vt:lpstr>
      <vt:lpstr>Justificaciones Transferencia</vt:lpstr>
      <vt:lpstr>Justificación Ingresos Propios </vt:lpstr>
      <vt:lpstr>'Justificación Ingresos Propios '!Área_de_impresión</vt:lpstr>
      <vt:lpstr>'Justificaciones Transferencia'!Área_de_impresión</vt:lpstr>
      <vt:lpstr>Global!Títulos_a_imprimir</vt:lpstr>
      <vt:lpstr>'Ingresos Propios'!Títulos_a_imprimir</vt:lpstr>
      <vt:lpstr>'Justificación Ingresos Propios '!Títulos_a_imprimir</vt:lpstr>
      <vt:lpstr>'Justificaciones Transferencia'!Títulos_a_imprimir</vt:lpstr>
      <vt:lpstr>Transferencia!Títulos_a_imprimir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Urbina Aguirre</dc:creator>
  <cp:lastModifiedBy>Marisol Urbina Aguirre</cp:lastModifiedBy>
  <cp:lastPrinted>2016-05-17T18:04:38Z</cp:lastPrinted>
  <dcterms:created xsi:type="dcterms:W3CDTF">2015-10-26T15:21:16Z</dcterms:created>
  <dcterms:modified xsi:type="dcterms:W3CDTF">2016-05-17T18:04:50Z</dcterms:modified>
</cp:coreProperties>
</file>