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cvega\OneDrive - DIRECCIÓN GENERAL ARCHIVO NACIONAL\Maricela\Año 2021 Ene 2021 a Dic 2021\Página web 2021\Al 31 diciembre 2020\Información presupuetaria\"/>
    </mc:Choice>
  </mc:AlternateContent>
  <bookViews>
    <workbookView xWindow="0" yWindow="0" windowWidth="20730" windowHeight="8535" tabRatio="886" firstSheet="1" activeTab="1"/>
  </bookViews>
  <sheets>
    <sheet name="P.Ext N°1-2020" sheetId="1" state="hidden" r:id="rId1"/>
    <sheet name="P. Ext 2" sheetId="21" r:id="rId2"/>
    <sheet name="Justificaciones P. extraordianr" sheetId="22" r:id="rId3"/>
    <sheet name="Detalle P Ext N°1-2020" sheetId="2" state="hidden" r:id="rId4"/>
    <sheet name="Mod N°1" sheetId="3" state="hidden" r:id="rId5"/>
    <sheet name="Mod N°1 Justif " sheetId="4" state="hidden" r:id="rId6"/>
    <sheet name="Mod N°2 " sheetId="5" state="hidden" r:id="rId7"/>
    <sheet name="Mod N 3 " sheetId="10" state="hidden" r:id="rId8"/>
    <sheet name="Mod 3Jusf" sheetId="11" state="hidden" r:id="rId9"/>
    <sheet name="Mod N°2 Justif." sheetId="6" state="hidden" r:id="rId10"/>
    <sheet name="Mod N°4  " sheetId="8" state="hidden" r:id="rId11"/>
    <sheet name="Mod N°4 Just" sheetId="7" state="hidden" r:id="rId12"/>
    <sheet name="Mod N°5  " sheetId="13" state="hidden" r:id="rId13"/>
    <sheet name="Justificacion 5" sheetId="14" state="hidden" r:id="rId14"/>
    <sheet name="Mod N°6" sheetId="15" state="hidden" r:id="rId15"/>
    <sheet name="Justificacion 6" sheetId="16" state="hidden" r:id="rId16"/>
  </sheets>
  <externalReferences>
    <externalReference r:id="rId17"/>
    <externalReference r:id="rId18"/>
    <externalReference r:id="rId19"/>
    <externalReference r:id="rId20"/>
    <externalReference r:id="rId21"/>
    <externalReference r:id="rId22"/>
    <externalReference r:id="rId23"/>
    <externalReference r:id="rId24"/>
  </externalReferences>
  <definedNames>
    <definedName name="_xlnm.Print_Area" localSheetId="3">'Detalle P Ext N°1-2020'!$A$1:$E$79</definedName>
    <definedName name="_xlnm.Print_Area" localSheetId="13">'Justificacion 5'!$A$1:$E$89</definedName>
    <definedName name="_xlnm.Print_Area" localSheetId="15">'Justificacion 6'!$A$1:$E$126</definedName>
    <definedName name="_xlnm.Print_Area" localSheetId="2">'Justificaciones P. extraordianr'!$A$1:$E$196</definedName>
    <definedName name="_xlnm.Print_Area" localSheetId="8">'Mod 3Jusf'!$A$1:$E$130</definedName>
    <definedName name="_xlnm.Print_Area" localSheetId="7">'Mod N 3 '!$A$1:$E$128</definedName>
    <definedName name="_xlnm.Print_Area" localSheetId="4">'Mod N°1'!$A$1:$E$97</definedName>
    <definedName name="_xlnm.Print_Area" localSheetId="5">'Mod N°1 Justif '!$A$1:$E$133</definedName>
    <definedName name="_xlnm.Print_Area" localSheetId="6">'Mod N°2 '!$A$1:$E$29</definedName>
    <definedName name="_xlnm.Print_Area" localSheetId="9">'Mod N°2 Justif.'!$A$1:$E$31</definedName>
    <definedName name="_xlnm.Print_Area" localSheetId="10">'Mod N°4  '!$A$1:$E$130</definedName>
    <definedName name="_xlnm.Print_Area" localSheetId="12">'Mod N°5  '!$A$1:$E$108</definedName>
    <definedName name="_xlnm.Print_Area" localSheetId="14">'Mod N°6'!$A$1:$E$100</definedName>
    <definedName name="_xlnm.Print_Area" localSheetId="1">'P. Ext 2'!$A$1:$E$147</definedName>
    <definedName name="_xlnm.Print_Area" localSheetId="0">'P.Ext N°1-2020'!$A$1:$E$85</definedName>
    <definedName name="DATOS" localSheetId="13">[1]CUENTAS!$1:$1048576</definedName>
    <definedName name="DATOS" localSheetId="15">[1]CUENTAS!$1:$1048576</definedName>
    <definedName name="DATOS" localSheetId="8">[1]CUENTAS!$1:$1048576</definedName>
    <definedName name="DATOS" localSheetId="7">[1]CUENTAS!$1:$1048576</definedName>
    <definedName name="DATOS" localSheetId="4">[1]CUENTAS!$1:$1048576</definedName>
    <definedName name="DATOS" localSheetId="5">[1]CUENTAS!$1:$1048576</definedName>
    <definedName name="DATOS" localSheetId="6">[1]CUENTAS!$A:$IV</definedName>
    <definedName name="DATOS" localSheetId="9">[1]CUENTAS!$A:$IV</definedName>
    <definedName name="DATOS" localSheetId="10">[1]CUENTAS!$1:$1048576</definedName>
    <definedName name="DATOS" localSheetId="12">[1]CUENTAS!$1:$1048576</definedName>
    <definedName name="DATOS" localSheetId="14">[1]CUENTAS!$1:$1048576</definedName>
    <definedName name="DATOS">[2]CUENTAS!$1:$1048576</definedName>
    <definedName name="Excel_BuiltIn_Print_Area_3" localSheetId="13">[1]MAYORIZACIÓN!#REF!</definedName>
    <definedName name="Excel_BuiltIn_Print_Area_3" localSheetId="15">[1]MAYORIZACIÓN!#REF!</definedName>
    <definedName name="Excel_BuiltIn_Print_Area_3" localSheetId="2">#REF!</definedName>
    <definedName name="Excel_BuiltIn_Print_Area_3" localSheetId="8">[1]MAYORIZACIÓN!#REF!</definedName>
    <definedName name="Excel_BuiltIn_Print_Area_3" localSheetId="7">[1]MAYORIZACIÓN!#REF!</definedName>
    <definedName name="Excel_BuiltIn_Print_Area_3" localSheetId="4">[1]MAYORIZACIÓN!#REF!</definedName>
    <definedName name="Excel_BuiltIn_Print_Area_3" localSheetId="5">[1]MAYORIZACIÓN!#REF!</definedName>
    <definedName name="Excel_BuiltIn_Print_Area_3" localSheetId="6">[1]MAYORIZACIÓN!#REF!</definedName>
    <definedName name="Excel_BuiltIn_Print_Area_3" localSheetId="9">[1]MAYORIZACIÓN!#REF!</definedName>
    <definedName name="Excel_BuiltIn_Print_Area_3" localSheetId="10">[1]MAYORIZACIÓN!#REF!</definedName>
    <definedName name="Excel_BuiltIn_Print_Area_3" localSheetId="12">[1]MAYORIZACIÓN!#REF!</definedName>
    <definedName name="Excel_BuiltIn_Print_Area_3" localSheetId="14">[1]MAYORIZACIÓN!#REF!</definedName>
    <definedName name="Excel_BuiltIn_Print_Area_3" localSheetId="1">#REF!</definedName>
    <definedName name="Excel_BuiltIn_Print_Area_3">#REF!</definedName>
    <definedName name="Excel_BuiltIn_Print_Titles_3" localSheetId="13">[1]MAYORIZACIÓN!#REF!</definedName>
    <definedName name="Excel_BuiltIn_Print_Titles_3" localSheetId="15">[1]MAYORIZACIÓN!#REF!</definedName>
    <definedName name="Excel_BuiltIn_Print_Titles_3" localSheetId="2">#REF!</definedName>
    <definedName name="Excel_BuiltIn_Print_Titles_3" localSheetId="8">[1]MAYORIZACIÓN!#REF!</definedName>
    <definedName name="Excel_BuiltIn_Print_Titles_3" localSheetId="7">[1]MAYORIZACIÓN!#REF!</definedName>
    <definedName name="Excel_BuiltIn_Print_Titles_3" localSheetId="4">[1]MAYORIZACIÓN!#REF!</definedName>
    <definedName name="Excel_BuiltIn_Print_Titles_3" localSheetId="5">[1]MAYORIZACIÓN!#REF!</definedName>
    <definedName name="Excel_BuiltIn_Print_Titles_3" localSheetId="6">[1]MAYORIZACIÓN!#REF!</definedName>
    <definedName name="Excel_BuiltIn_Print_Titles_3" localSheetId="9">[1]MAYORIZACIÓN!#REF!</definedName>
    <definedName name="Excel_BuiltIn_Print_Titles_3" localSheetId="10">[1]MAYORIZACIÓN!#REF!</definedName>
    <definedName name="Excel_BuiltIn_Print_Titles_3" localSheetId="12">[1]MAYORIZACIÓN!#REF!</definedName>
    <definedName name="Excel_BuiltIn_Print_Titles_3" localSheetId="14">[1]MAYORIZACIÓN!#REF!</definedName>
    <definedName name="Excel_BuiltIn_Print_Titles_3" localSheetId="1">#REF!</definedName>
    <definedName name="Excel_BuiltIn_Print_Titles_3">#REF!</definedName>
    <definedName name="Excel_BuiltIn_Print_Titles_4" localSheetId="13">[1]CTAS!#REF!</definedName>
    <definedName name="Excel_BuiltIn_Print_Titles_4" localSheetId="15">[1]CTAS!#REF!</definedName>
    <definedName name="Excel_BuiltIn_Print_Titles_4" localSheetId="2">[3]CTAS!#REF!</definedName>
    <definedName name="Excel_BuiltIn_Print_Titles_4" localSheetId="8">[1]CTAS!#REF!</definedName>
    <definedName name="Excel_BuiltIn_Print_Titles_4" localSheetId="7">[1]CTAS!#REF!</definedName>
    <definedName name="Excel_BuiltIn_Print_Titles_4" localSheetId="4">[1]CTAS!#REF!</definedName>
    <definedName name="Excel_BuiltIn_Print_Titles_4" localSheetId="5">[1]CTAS!#REF!</definedName>
    <definedName name="Excel_BuiltIn_Print_Titles_4" localSheetId="6">[1]CTAS!#REF!</definedName>
    <definedName name="Excel_BuiltIn_Print_Titles_4" localSheetId="9">[1]CTAS!#REF!</definedName>
    <definedName name="Excel_BuiltIn_Print_Titles_4" localSheetId="10">[1]CTAS!#REF!</definedName>
    <definedName name="Excel_BuiltIn_Print_Titles_4" localSheetId="12">[1]CTAS!#REF!</definedName>
    <definedName name="Excel_BuiltIn_Print_Titles_4" localSheetId="14">[1]CTAS!#REF!</definedName>
    <definedName name="Excel_BuiltIn_Print_Titles_4">[3]CTAS!#REF!</definedName>
    <definedName name="fbhf">[4]CTAS!#REF!</definedName>
    <definedName name="_xlnm.Print_Titles" localSheetId="3">'Detalle P Ext N°1-2020'!$1:$6</definedName>
    <definedName name="_xlnm.Print_Titles" localSheetId="13">'Justificacion 5'!$1:$3</definedName>
    <definedName name="_xlnm.Print_Titles" localSheetId="15">'Justificacion 6'!$1:$3</definedName>
    <definedName name="_xlnm.Print_Titles" localSheetId="2">'Justificaciones P. extraordianr'!$1:$4</definedName>
    <definedName name="_xlnm.Print_Titles" localSheetId="8">'Mod 3Jusf'!$1:$3</definedName>
    <definedName name="_xlnm.Print_Titles" localSheetId="7">'Mod N 3 '!$1:$3</definedName>
    <definedName name="_xlnm.Print_Titles" localSheetId="4">'Mod N°1'!$1:$3</definedName>
    <definedName name="_xlnm.Print_Titles" localSheetId="5">'Mod N°1 Justif '!$1:$3</definedName>
    <definedName name="_xlnm.Print_Titles" localSheetId="6">'Mod N°2 '!$1:$3</definedName>
    <definedName name="_xlnm.Print_Titles" localSheetId="9">'Mod N°2 Justif.'!$1:$3</definedName>
    <definedName name="_xlnm.Print_Titles" localSheetId="10">'Mod N°4  '!$1:$3</definedName>
    <definedName name="_xlnm.Print_Titles" localSheetId="12">'Mod N°5  '!$1:$3</definedName>
    <definedName name="_xlnm.Print_Titles" localSheetId="14">'Mod N°6'!$1:$3</definedName>
    <definedName name="_xlnm.Print_Titles" localSheetId="1">'P. Ext 2'!$1:$4</definedName>
    <definedName name="_xlnm.Print_Titles" localSheetId="0">'P.Ext N°1-2020'!$1:$4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 i="22" l="1"/>
  <c r="C19" i="22"/>
  <c r="C17" i="22" s="1"/>
  <c r="D15" i="22" s="1"/>
  <c r="E10" i="22" s="1"/>
  <c r="D29" i="22"/>
  <c r="E27" i="22" s="1"/>
  <c r="D33" i="22"/>
  <c r="D38" i="22"/>
  <c r="E36" i="22" s="1"/>
  <c r="D55" i="22"/>
  <c r="E53" i="22" s="1"/>
  <c r="E196" i="22" s="1"/>
  <c r="D58" i="22"/>
  <c r="D61" i="22"/>
  <c r="D67" i="22"/>
  <c r="D71" i="22"/>
  <c r="D80" i="22"/>
  <c r="E78" i="22" s="1"/>
  <c r="D87" i="22"/>
  <c r="D97" i="22"/>
  <c r="D107" i="22"/>
  <c r="D114" i="22"/>
  <c r="D118" i="22"/>
  <c r="D125" i="22"/>
  <c r="D140" i="22"/>
  <c r="E138" i="22" s="1"/>
  <c r="D144" i="22"/>
  <c r="D148" i="22"/>
  <c r="E164" i="22"/>
  <c r="D166" i="22"/>
  <c r="G170" i="22"/>
  <c r="D179" i="22"/>
  <c r="D184" i="22"/>
  <c r="D189" i="22"/>
  <c r="E187" i="22" s="1"/>
  <c r="D12" i="21"/>
  <c r="E10" i="21" s="1"/>
  <c r="C19" i="21"/>
  <c r="C17" i="21" s="1"/>
  <c r="D15" i="21" s="1"/>
  <c r="D28" i="21"/>
  <c r="E26" i="21" s="1"/>
  <c r="D31" i="21"/>
  <c r="D36" i="21"/>
  <c r="E34" i="21" s="1"/>
  <c r="D53" i="21"/>
  <c r="E51" i="21" s="1"/>
  <c r="E147" i="21" s="1"/>
  <c r="G53" i="21"/>
  <c r="H53" i="21" s="1"/>
  <c r="D56" i="21"/>
  <c r="D59" i="21"/>
  <c r="D65" i="21"/>
  <c r="D69" i="21"/>
  <c r="E75" i="21"/>
  <c r="D77" i="21"/>
  <c r="D81" i="21"/>
  <c r="D86" i="21"/>
  <c r="D91" i="21"/>
  <c r="D97" i="21"/>
  <c r="D100" i="21"/>
  <c r="D104" i="21"/>
  <c r="E110" i="21"/>
  <c r="D112" i="21"/>
  <c r="D115" i="21"/>
  <c r="D118" i="21"/>
  <c r="D127" i="21"/>
  <c r="E125" i="21" s="1"/>
  <c r="D133" i="21"/>
  <c r="D137" i="21"/>
  <c r="E139" i="21"/>
  <c r="D141" i="21"/>
  <c r="D144" i="21"/>
  <c r="E43" i="21" l="1"/>
  <c r="E152" i="21" s="1"/>
  <c r="E45" i="22"/>
  <c r="E201" i="22" s="1"/>
  <c r="J53" i="21"/>
  <c r="G51" i="21"/>
  <c r="I53" i="21"/>
  <c r="H51" i="21" l="1"/>
  <c r="I51" i="21"/>
  <c r="J51" i="21"/>
  <c r="A2" i="16" l="1"/>
  <c r="C95" i="15"/>
  <c r="D93" i="15"/>
  <c r="C90" i="15"/>
  <c r="C87" i="15"/>
  <c r="C83" i="15"/>
  <c r="C76" i="15"/>
  <c r="T77" i="15" s="1"/>
  <c r="C73" i="15"/>
  <c r="D68" i="15" s="1"/>
  <c r="C70" i="15"/>
  <c r="C65" i="15"/>
  <c r="D63" i="15" s="1"/>
  <c r="C53" i="15"/>
  <c r="D51" i="15"/>
  <c r="C48" i="15"/>
  <c r="D46" i="15"/>
  <c r="R44" i="15" s="1"/>
  <c r="C39" i="15"/>
  <c r="C35" i="15"/>
  <c r="D33" i="15" s="1"/>
  <c r="C29" i="15"/>
  <c r="C25" i="15"/>
  <c r="C20" i="15"/>
  <c r="C14" i="15"/>
  <c r="C11" i="15"/>
  <c r="A2" i="15"/>
  <c r="D9" i="15" l="1"/>
  <c r="D18" i="15"/>
  <c r="D81" i="15"/>
  <c r="Q81" i="15" s="1"/>
  <c r="Q63" i="15"/>
  <c r="Q68" i="15"/>
  <c r="D100" i="15"/>
  <c r="C83" i="14"/>
  <c r="C79" i="14"/>
  <c r="C75" i="14"/>
  <c r="D73" i="14" s="1"/>
  <c r="C66" i="14"/>
  <c r="D64" i="14" s="1"/>
  <c r="C60" i="14"/>
  <c r="C56" i="14"/>
  <c r="D54" i="14" s="1"/>
  <c r="C50" i="14"/>
  <c r="D48" i="14" s="1"/>
  <c r="C30" i="14"/>
  <c r="D28" i="14"/>
  <c r="D42" i="14" s="1"/>
  <c r="A2" i="14"/>
  <c r="C104" i="13"/>
  <c r="C101" i="13"/>
  <c r="D96" i="13" s="1"/>
  <c r="C98" i="13"/>
  <c r="C92" i="13"/>
  <c r="D90" i="13"/>
  <c r="C87" i="13"/>
  <c r="C84" i="13"/>
  <c r="C81" i="13"/>
  <c r="D73" i="13" s="1"/>
  <c r="Q73" i="13" s="1"/>
  <c r="C78" i="13"/>
  <c r="C75" i="13"/>
  <c r="C70" i="13"/>
  <c r="C67" i="13"/>
  <c r="C55" i="13"/>
  <c r="C51" i="13"/>
  <c r="D49" i="13" s="1"/>
  <c r="T50" i="13" s="1"/>
  <c r="T52" i="13" s="1"/>
  <c r="C45" i="13"/>
  <c r="C43" i="13"/>
  <c r="C40" i="13"/>
  <c r="C32" i="13"/>
  <c r="D18" i="13" s="1"/>
  <c r="C29" i="13"/>
  <c r="C23" i="13"/>
  <c r="C20" i="13"/>
  <c r="C14" i="13"/>
  <c r="C11" i="13"/>
  <c r="D9" i="13" s="1"/>
  <c r="A2" i="13"/>
  <c r="D65" i="13" l="1"/>
  <c r="D38" i="13"/>
  <c r="D58" i="13" s="1"/>
  <c r="D56" i="15"/>
  <c r="R100" i="15" s="1"/>
  <c r="D87" i="14"/>
  <c r="D107" i="13"/>
  <c r="Q65" i="13"/>
  <c r="C124" i="11"/>
  <c r="C120" i="11"/>
  <c r="D118" i="11"/>
  <c r="C105" i="11"/>
  <c r="C101" i="11"/>
  <c r="C91" i="11"/>
  <c r="C87" i="11"/>
  <c r="C80" i="11"/>
  <c r="D78" i="11" s="1"/>
  <c r="C71" i="11"/>
  <c r="D69" i="11" s="1"/>
  <c r="C65" i="11"/>
  <c r="D63" i="11" s="1"/>
  <c r="C53" i="11"/>
  <c r="D51" i="11" s="1"/>
  <c r="C47" i="11"/>
  <c r="D45" i="11" s="1"/>
  <c r="C38" i="11"/>
  <c r="D28" i="11" s="1"/>
  <c r="C34" i="11"/>
  <c r="C30" i="11"/>
  <c r="C24" i="11"/>
  <c r="C20" i="11"/>
  <c r="D18" i="11" s="1"/>
  <c r="C14" i="11"/>
  <c r="D9" i="11" s="1"/>
  <c r="C11" i="11"/>
  <c r="A2" i="11"/>
  <c r="C124" i="10"/>
  <c r="C121" i="10"/>
  <c r="D119" i="10"/>
  <c r="C113" i="10"/>
  <c r="C110" i="10"/>
  <c r="C105" i="10"/>
  <c r="C102" i="10"/>
  <c r="C98" i="10"/>
  <c r="C93" i="10"/>
  <c r="C89" i="10"/>
  <c r="C86" i="10"/>
  <c r="C82" i="10"/>
  <c r="C79" i="10"/>
  <c r="C76" i="10"/>
  <c r="C71" i="10"/>
  <c r="C68" i="10"/>
  <c r="D66" i="10" s="1"/>
  <c r="C56" i="10"/>
  <c r="D55" i="10" s="1"/>
  <c r="C52" i="10"/>
  <c r="D50" i="10" s="1"/>
  <c r="C46" i="10"/>
  <c r="D38" i="10" s="1"/>
  <c r="C43" i="10"/>
  <c r="C40" i="10"/>
  <c r="C32" i="10"/>
  <c r="C29" i="10"/>
  <c r="C23" i="10"/>
  <c r="C20" i="10"/>
  <c r="D18" i="10" s="1"/>
  <c r="C14" i="10"/>
  <c r="C11" i="10"/>
  <c r="D9" i="10" s="1"/>
  <c r="A2" i="10"/>
  <c r="C45" i="7"/>
  <c r="D43" i="7" s="1"/>
  <c r="D50" i="7" s="1"/>
  <c r="C38" i="7"/>
  <c r="D36" i="7"/>
  <c r="C26" i="7"/>
  <c r="D24" i="7" s="1"/>
  <c r="C20" i="7"/>
  <c r="D18" i="7" s="1"/>
  <c r="C14" i="7"/>
  <c r="C11" i="7"/>
  <c r="D9" i="7"/>
  <c r="A2" i="7"/>
  <c r="A2" i="8"/>
  <c r="C11" i="8"/>
  <c r="D9" i="8" s="1"/>
  <c r="C14" i="8"/>
  <c r="C20" i="8"/>
  <c r="D18" i="8" s="1"/>
  <c r="C23" i="8"/>
  <c r="C29" i="8"/>
  <c r="C32" i="8"/>
  <c r="C40" i="8"/>
  <c r="C43" i="8"/>
  <c r="C46" i="8"/>
  <c r="C52" i="8"/>
  <c r="D50" i="8" s="1"/>
  <c r="C57" i="8"/>
  <c r="D55" i="8" s="1"/>
  <c r="C69" i="8"/>
  <c r="D67" i="8" s="1"/>
  <c r="C72" i="8"/>
  <c r="C77" i="8"/>
  <c r="C80" i="8"/>
  <c r="D75" i="8" s="1"/>
  <c r="C83" i="8"/>
  <c r="C87" i="8"/>
  <c r="C90" i="8"/>
  <c r="C94" i="8"/>
  <c r="C99" i="8"/>
  <c r="C103" i="8"/>
  <c r="C106" i="8"/>
  <c r="C111" i="8"/>
  <c r="C114" i="8"/>
  <c r="D121" i="8"/>
  <c r="C123" i="8"/>
  <c r="C126" i="8"/>
  <c r="R107" i="13" l="1"/>
  <c r="D96" i="10"/>
  <c r="Q75" i="8"/>
  <c r="D97" i="8"/>
  <c r="D74" i="10"/>
  <c r="Q74" i="10" s="1"/>
  <c r="D30" i="7"/>
  <c r="D38" i="8"/>
  <c r="D60" i="10"/>
  <c r="Q66" i="10"/>
  <c r="D128" i="11"/>
  <c r="Q109" i="11"/>
  <c r="D57" i="11"/>
  <c r="Q67" i="8"/>
  <c r="D129" i="8"/>
  <c r="D61" i="8"/>
  <c r="C24" i="6"/>
  <c r="D22" i="6" s="1"/>
  <c r="D29" i="6" s="1"/>
  <c r="C12" i="6"/>
  <c r="D10" i="6"/>
  <c r="D16" i="6" s="1"/>
  <c r="A2" i="6"/>
  <c r="C23" i="5"/>
  <c r="D21" i="5" s="1"/>
  <c r="D28" i="5" s="1"/>
  <c r="C12" i="5"/>
  <c r="D10" i="5" s="1"/>
  <c r="D15" i="5" s="1"/>
  <c r="A2" i="5"/>
  <c r="R28" i="5" l="1"/>
  <c r="D127" i="10"/>
  <c r="R127" i="10" s="1"/>
  <c r="R129" i="8"/>
  <c r="A2" i="4"/>
  <c r="C11" i="4"/>
  <c r="D9" i="4" s="1"/>
  <c r="Q115" i="4" s="1"/>
  <c r="C14" i="4"/>
  <c r="C20" i="4"/>
  <c r="D18" i="4" s="1"/>
  <c r="D64" i="4" s="1"/>
  <c r="C26" i="4"/>
  <c r="C37" i="4"/>
  <c r="D24" i="4" s="1"/>
  <c r="C41" i="4"/>
  <c r="C51" i="4"/>
  <c r="D49" i="4" s="1"/>
  <c r="C59" i="4"/>
  <c r="D58" i="4" s="1"/>
  <c r="C72" i="4"/>
  <c r="D70" i="4" s="1"/>
  <c r="C76" i="4"/>
  <c r="C82" i="4"/>
  <c r="C86" i="4"/>
  <c r="C90" i="4"/>
  <c r="C97" i="4"/>
  <c r="C101" i="4"/>
  <c r="C108" i="4"/>
  <c r="C114" i="4"/>
  <c r="D112" i="4" s="1"/>
  <c r="C121" i="4"/>
  <c r="C125" i="4"/>
  <c r="A2" i="3"/>
  <c r="C11" i="3"/>
  <c r="C14" i="3"/>
  <c r="D9" i="3" s="1"/>
  <c r="C20" i="3"/>
  <c r="C25" i="3"/>
  <c r="C28" i="3"/>
  <c r="C36" i="3"/>
  <c r="D34" i="3" s="1"/>
  <c r="C41" i="3"/>
  <c r="D40" i="3" s="1"/>
  <c r="C53" i="3"/>
  <c r="D51" i="3" s="1"/>
  <c r="C56" i="3"/>
  <c r="C61" i="3"/>
  <c r="C64" i="3"/>
  <c r="C67" i="3"/>
  <c r="C71" i="3"/>
  <c r="C74" i="3"/>
  <c r="C78" i="3"/>
  <c r="C83" i="3"/>
  <c r="C88" i="3"/>
  <c r="C91" i="3"/>
  <c r="D80" i="4" l="1"/>
  <c r="D81" i="3"/>
  <c r="D18" i="3"/>
  <c r="D45" i="3" s="1"/>
  <c r="D59" i="3"/>
  <c r="D96" i="3"/>
  <c r="D132" i="4"/>
  <c r="C75" i="2"/>
  <c r="D74" i="2"/>
  <c r="D73" i="2" s="1"/>
  <c r="D69" i="2"/>
  <c r="D65" i="2"/>
  <c r="D60" i="2"/>
  <c r="C54" i="2"/>
  <c r="D53" i="2"/>
  <c r="C48" i="2"/>
  <c r="C47" i="2"/>
  <c r="C46" i="2"/>
  <c r="D41" i="2"/>
  <c r="E30" i="2"/>
  <c r="D14" i="2"/>
  <c r="E12" i="2" s="1"/>
  <c r="E22" i="2" s="1"/>
  <c r="A1" i="2"/>
  <c r="C81" i="1"/>
  <c r="D80" i="1" s="1"/>
  <c r="D79" i="1" s="1"/>
  <c r="D74" i="1"/>
  <c r="D73" i="1" s="1"/>
  <c r="D69" i="1"/>
  <c r="D66" i="1"/>
  <c r="D65" i="1"/>
  <c r="D61" i="1"/>
  <c r="C57" i="1"/>
  <c r="D56" i="1" s="1"/>
  <c r="C54" i="1"/>
  <c r="D51" i="1" s="1"/>
  <c r="D47" i="1" s="1"/>
  <c r="E45" i="1" s="1"/>
  <c r="C53" i="1"/>
  <c r="C52" i="1"/>
  <c r="D48" i="1"/>
  <c r="D42" i="1"/>
  <c r="D41" i="1" s="1"/>
  <c r="E39" i="1" s="1"/>
  <c r="D21" i="1"/>
  <c r="E19" i="1" s="1"/>
  <c r="C14" i="1"/>
  <c r="C12" i="1" s="1"/>
  <c r="E10" i="1" s="1"/>
  <c r="D45" i="2" l="1"/>
  <c r="D40" i="2" s="1"/>
  <c r="D64" i="2"/>
  <c r="E28" i="1"/>
  <c r="E85" i="1"/>
  <c r="E38" i="2" l="1"/>
  <c r="E79" i="2" s="1"/>
</calcChain>
</file>

<file path=xl/sharedStrings.xml><?xml version="1.0" encoding="utf-8"?>
<sst xmlns="http://schemas.openxmlformats.org/spreadsheetml/2006/main" count="1775" uniqueCount="426">
  <si>
    <t>PRESUPUESTO EXTRAORDINARIO No. 1-2020</t>
  </si>
  <si>
    <t>JUNTA ADMINISTRATIVA DEL ARCHIVO NACIONAL</t>
  </si>
  <si>
    <t>(colones)</t>
  </si>
  <si>
    <t>AUMENTAR INGRESOS</t>
  </si>
  <si>
    <t xml:space="preserve">favor limite </t>
  </si>
  <si>
    <t>3.3.1.0.00.00.0.0.000</t>
  </si>
  <si>
    <t>Superávit Libre</t>
  </si>
  <si>
    <t>3.3.2.0.00.00.0.0.000</t>
  </si>
  <si>
    <t>CÓDIGO</t>
  </si>
  <si>
    <t xml:space="preserve">GRUPOS Y RENGLONES </t>
  </si>
  <si>
    <t>MONTO</t>
  </si>
  <si>
    <t>1.0.0.0.00.00.0.0.000</t>
  </si>
  <si>
    <t>Ingresos Corrientes</t>
  </si>
  <si>
    <t>1.3.0.0.00.00.0.0.000</t>
  </si>
  <si>
    <t xml:space="preserve">Ingresos No tributarios </t>
  </si>
  <si>
    <t>1.3.1.0.00.00.0.0.000</t>
  </si>
  <si>
    <t>Venta de Bienes y Servicios</t>
  </si>
  <si>
    <t>1.3.1.2.00.00.0.0.000</t>
  </si>
  <si>
    <t xml:space="preserve">Digitalización de Protocolos </t>
  </si>
  <si>
    <t>3.0.0.0.00.00.0.0.000</t>
  </si>
  <si>
    <t>FINANCIAMIENTO</t>
  </si>
  <si>
    <t>3.3.0.0.00.00.0.0.000</t>
  </si>
  <si>
    <t>RECURSOS DE VIGENCIAS ANTERIORES</t>
  </si>
  <si>
    <t>Superávit Especifico</t>
  </si>
  <si>
    <t>espe</t>
  </si>
  <si>
    <t>Libre</t>
  </si>
  <si>
    <t>TOTAL AUMENTAR INGRESOS</t>
  </si>
  <si>
    <t>AUMENTAR EGRESOS</t>
  </si>
  <si>
    <t>SERVICIOS</t>
  </si>
  <si>
    <t>MANTENIMIENTO Y REPARACION</t>
  </si>
  <si>
    <t>1.08.01</t>
  </si>
  <si>
    <t>Mantenimiento de Edificios y locales</t>
  </si>
  <si>
    <t>Programa Nº1  PATRIMONIO DOCUMENTAL DE LA NACIÓN</t>
  </si>
  <si>
    <t>BIENES DURADEROS</t>
  </si>
  <si>
    <t>MAQUINARIA, EQUIPO Y MOBILIARIO</t>
  </si>
  <si>
    <t>5.01.03</t>
  </si>
  <si>
    <t>Equipo de comunicación</t>
  </si>
  <si>
    <r>
      <t>Programa Nº3</t>
    </r>
    <r>
      <rPr>
        <i/>
        <sz val="9"/>
        <rFont val="Arial"/>
        <family val="2"/>
      </rPr>
      <t xml:space="preserve"> ACTIVIDADES CENTRALES</t>
    </r>
  </si>
  <si>
    <t>5.01.04</t>
  </si>
  <si>
    <t>Equipo y mobiliario de oficina</t>
  </si>
  <si>
    <r>
      <t xml:space="preserve">Programa Nº1  </t>
    </r>
    <r>
      <rPr>
        <i/>
        <sz val="8"/>
        <rFont val="Arial"/>
        <family val="2"/>
      </rPr>
      <t>PATRIMONIO DOCUMENTAL DE LA NACIÓN</t>
    </r>
  </si>
  <si>
    <r>
      <t xml:space="preserve">Programa Nº2 </t>
    </r>
    <r>
      <rPr>
        <i/>
        <sz val="8"/>
        <rFont val="Arial"/>
        <family val="2"/>
      </rPr>
      <t xml:space="preserve">SISTEMA NACIONAL DE ARCHIVOS </t>
    </r>
  </si>
  <si>
    <r>
      <t xml:space="preserve">Programa Nº3 </t>
    </r>
    <r>
      <rPr>
        <i/>
        <sz val="8"/>
        <rFont val="Arial"/>
        <family val="2"/>
      </rPr>
      <t>ACTIVIDADES CENTRALES</t>
    </r>
  </si>
  <si>
    <t>5.01.05</t>
  </si>
  <si>
    <t>Equipo de cómputo</t>
  </si>
  <si>
    <r>
      <t>Programa Nº3</t>
    </r>
    <r>
      <rPr>
        <i/>
        <sz val="8"/>
        <rFont val="Arial"/>
        <family val="2"/>
      </rPr>
      <t xml:space="preserve"> ACTIVIDADES CENTRALES</t>
    </r>
  </si>
  <si>
    <t>5.01.99</t>
  </si>
  <si>
    <t>Maquinaria y equipo diverso</t>
  </si>
  <si>
    <t>Programa Nº3 ACTIVIDADES CENTRALES</t>
  </si>
  <si>
    <t>CONSTRUCCIONES, ADICIONES Y MEJORAS</t>
  </si>
  <si>
    <t>5.02.01</t>
  </si>
  <si>
    <t>Edificios</t>
  </si>
  <si>
    <t>5.02.07</t>
  </si>
  <si>
    <t>Instalaciones</t>
  </si>
  <si>
    <t>BIENES DURADEROS DIVERSOS</t>
  </si>
  <si>
    <t>5.99.03</t>
  </si>
  <si>
    <t xml:space="preserve">Bienes intangibles </t>
  </si>
  <si>
    <t>TOTAL  AUMENTAR EGRESOS</t>
  </si>
  <si>
    <t xml:space="preserve">JUSTIFICACIÓN DE LOS AUMENTOS </t>
  </si>
  <si>
    <t>Los ingresos incorporados en el presente presupuesto extraordinario corresponden al  superávit acumulado una vez realizada la liquidación presupuestaria del 2019.</t>
  </si>
  <si>
    <t>Reparación de los techos de la II etapa del Edificio del Archivo Nacional, donde se encuentran los depósitos que resguardan el patrimonio documental de la nación. La reparación es de vital importancia debido a que se corre el riesgo de que los documentos se vean afectados por la caída de agua que provoque afectaciones irreparables.</t>
  </si>
  <si>
    <t xml:space="preserve"> Sistema de CCTV en los depósitos de la III etapa del edificio, estos depósitos no cuenta con monitoreo de cámaras de seguridad,  los documentos que se conservan son de valor científico cultural como los tomos de protocolo.</t>
  </si>
  <si>
    <t xml:space="preserve">Completar los recursos disponibles para la compra de las restantes tres unidades de aires acondicionados de la II etapa Departamento de Archivo Histórico, donde se encuentran documentos con valor científico cultural. Los equipos son necesarios para garantizar la conservación adecuada del patrimonio documental del país, en los próximos años, de lo contrario se corre el riesgo de que los documentos sufran afectaciones irreparables. ¢24.300.000
</t>
  </si>
  <si>
    <t>Para ajustar los recursos  de la compra de estantería compacta para los depósitos de la IV Etapa del edificio y para hacer el pago correspondiente del IVA ¢15.000.000</t>
  </si>
  <si>
    <t xml:space="preserve">Compra de sillas ergonómicas, acordes con la norma INTECO,   para los funcionarios de la institución.  De acuerdo con estadísticas del consultorio médico de la institución, el 70% de los problemas de salud de los funcionarios que acuden a consulta, se debe a las malas posturas de los funcionarios en las sillas de las estaciones de trabajo, provocando Ostiotendinosis (contracturas, dolores de cabeza, dolores de cuello, espalda, hernias de disco y problemas de circulación de miembros inferiores) ¢18.200.000
Instalación de aires acondicionado  y cerramiento del Departamento Administrativo Financiero (tercer piso del núcleo central), en virtud de estudio de cargas térmicas realizado por la Comisión de Salud Ocupacional, que dio como resultado temperaturas mucho más elevadas del rango aceptable. ¢10.000.000
</t>
  </si>
  <si>
    <t xml:space="preserve">Para la compra de más equipos de cómputo, para cubrir necesidades de renovación de por lo menos algunos equipos obsoletos en la institución ¢27.000.000  y   para poder adquirir en servidor que se tramitó en 2019, cuyo trámite debió ser anulado, porque el equipo llegaba en fecha posterior a la que se podía facturar en 2019 ¢13.000.000 y software veeam para administración de respaldos de unidades de almacenamiento y máquinas virtuales ¢6.800.000 </t>
  </si>
  <si>
    <t>Renovación de  los equipos de cómputo y escáneres del Departamento de Conservación, para mejorar todos los procesos de digitalización de fondos documentales del Archivo Nacional y de esa forma asegurar su flujo y preservación a largo plazo y su facilitación a las personas usuarias de los servicios.¢7.000.000</t>
  </si>
  <si>
    <t xml:space="preserve">Sustitución del panel del Sistema contra incendios de la I y II etapa del edificio, el cual, dada su antigüedad, está propenso a fallar en muy corto plazo. </t>
  </si>
  <si>
    <t xml:space="preserve">Reacomodo y mejoras al Departamento de Servicios Archivísticos Externo, esto mediante oficio DGAN-DSAE-460-2018 de 4 de octubre del 2018 se propuso la acción correctiva “Insistir ante la administración sobre la necesidad de contar con mobiliario y condiciones idóneas para la ejecución de las tareas que mejoren el grado de concentración del personal del Departamento y la percepción del clima organizacional”.
Para la USTA/DSAE sigue siendo importante contar con las condiciones idóneas para la ejecución de las funciones que el personal del departamento debe ejecutar por normativa. 
Adicionalmente, es importante indicar que mediante oficio DM-1281-2016 de 14 de noviembre del 2016 suscrito por la señora Sylvie Durán Salvatierra, Ministra de Cultura y Juventud, dirigido a la señora Virginia Chacón Arias, directora general en ese momento; se solicitó acoger la siguiente recomendación ”Hacer un estudio para mejorar la ubicación del persona en las áreas donde se ubican sus oficinas, especialmente en la Unidad de Servicios Técnicos Archivísticos y en general, valorar otras condiciones físicas y ambientales en el espacio, de tal forma que se optimicen los espacios disponibles y contribuyan a la mejora de la comunicación y de las relaciones entre las personas. 
En el “Plan de Salud Ocupacional” que trasladó la señora Marilia Barrantes Trivelato por medio de correo electrónico de 19 de julio del 2019 se determinó lo siguiente:
_En la página 17 se muestra los resultados de las mediciones de la iluminación en la Unidad de Archivo Intermedio determinándose que son menores al valor indicado en la normativa nacional.
_En la página 19 se muestra los resultados de la medición del estrés térmico en la Unidad de Archivo Intermedio, demostrándose un nivel de sobrecarga térmica en horas de la tarde en esa unidad. En el año 2019, cinco personas del DSAE han estado laborando en el área ubicada contiguo al DTI, cuya medición térmica también fue alta en horas de la tarde.
_En las páginas 40 (fotografía 02), 41 (fotografía 05), 43 (fotografía 08), 51 (fotografía 25), 55 (fotografía 34) se mostraron las prácticas que deben mejorarse en el DSAE.
El riesgo nº 28 Riesgo en la salud de los funcionarios y usuarios fue valorado como Importante en los Sevri 2018 y 2019
</t>
  </si>
  <si>
    <t>Para contratar la renovación de cableado estructurado a categoría 6, que permite mayor velocidad de transporte de información, en 5 etapas: 1 etapa: ¢10.000.000</t>
  </si>
  <si>
    <t>El Archivo Nacional requiere contar con los recursos presupuestarios para  la  implementación del sistema Arca, repositorio de documentos donados por BIS S.A, el cual es  exclusivamente para uso interno del Archivo Nacional; por lo que se requiere la adquisición de dos licencias para su funcionamiento. ¢11.000.000
El software para administración de imágenes digitalizadas,  para la creación de los formularios en línea para solicitud de servicios ¢15.000.000
Sistema Archivo Digital Archivo Histórico( ADAH), se requiere con el fin de realizar una integración de los procesos de facilitación de documentos, de esa forma los usuarios internos, externos que se encuentran dentro o fuera del país, tenga la posibilidad de tener los documentos que requieran de una forma fácil, ágil y rápida. ¢20.000.000
Para el pago de extensión de garantías de equipos activos del Centro de Datos, que no puedo hacerse efectivo con el presupuesto disponible en 2019, porque la empresa HP fabricante de los equipos y que extiende las garantías, presentó los certificados hasta el 31/12/2019 por lo que la empresa Parthner no puedo facturar en 2019, sino en enero 2020. Por lo que se requieren los recursos para proceder con el para de las garantías. ¢19.000.000</t>
  </si>
  <si>
    <t>TOTAL REBAJOS</t>
  </si>
  <si>
    <t>Utiles y materiales de limpieza</t>
  </si>
  <si>
    <t>2.99.05</t>
  </si>
  <si>
    <t>Textiles y vestuario</t>
  </si>
  <si>
    <t>2.99.04</t>
  </si>
  <si>
    <t>ÚTILES, MATERIALES Y SUMINISTROS  DIVERSOS</t>
  </si>
  <si>
    <t>2.99</t>
  </si>
  <si>
    <t>Materiales y productos eléctricos, telefónicos y de cómputo</t>
  </si>
  <si>
    <t>2.03.04</t>
  </si>
  <si>
    <t>MATERIALES Y PRODUCTOS DE USO EN LA CONSTRUCCIÓN  Y MANTENIMIENTO</t>
  </si>
  <si>
    <t>2.03</t>
  </si>
  <si>
    <t>Tintas, pinturas y diluyentes</t>
  </si>
  <si>
    <t>2.01.04</t>
  </si>
  <si>
    <t>Productos farmacéuticos y medicinales</t>
  </si>
  <si>
    <t>2.01.02</t>
  </si>
  <si>
    <t>PRODUCTOS QUÍMICOS Y CONEXOS</t>
  </si>
  <si>
    <t>2.01</t>
  </si>
  <si>
    <t>MATERIALES Y SUMINISTROS</t>
  </si>
  <si>
    <t>2</t>
  </si>
  <si>
    <t xml:space="preserve">Mantenimiento y reparación de otros equipos </t>
  </si>
  <si>
    <t>1.08.99</t>
  </si>
  <si>
    <t>MANTENIMIENTO Y REPARACIÓN</t>
  </si>
  <si>
    <t>Actividades protocolarias y sociales</t>
  </si>
  <si>
    <t>1.07.02</t>
  </si>
  <si>
    <t>Actividades de capacitación</t>
  </si>
  <si>
    <t>1.07.01</t>
  </si>
  <si>
    <t>CAPACITACIÓN Y PROTOCOLO</t>
  </si>
  <si>
    <t>1.07</t>
  </si>
  <si>
    <t>Viáticos en el exterior</t>
  </si>
  <si>
    <t>1.05.04</t>
  </si>
  <si>
    <t>GASTOS DE VIAJE Y DE TRANSPORTE</t>
  </si>
  <si>
    <t>1.05</t>
  </si>
  <si>
    <t xml:space="preserve">Servicios generales </t>
  </si>
  <si>
    <t>1.04.06</t>
  </si>
  <si>
    <t>Servicios jurídicos</t>
  </si>
  <si>
    <t>1.04.02</t>
  </si>
  <si>
    <t>SERVICIOS DE GESTIÓN Y APOYO</t>
  </si>
  <si>
    <t>1.04</t>
  </si>
  <si>
    <t>Servicios de tecnologías de información</t>
  </si>
  <si>
    <t>1.03.07</t>
  </si>
  <si>
    <t>SERVICIOS COMERCIALES Y FINANCIEROS</t>
  </si>
  <si>
    <t>1.03</t>
  </si>
  <si>
    <t xml:space="preserve">Servicio de energía eléctrica  </t>
  </si>
  <si>
    <t>1.02.02</t>
  </si>
  <si>
    <t>SERVICIOS BÁSICOS</t>
  </si>
  <si>
    <t>1.02</t>
  </si>
  <si>
    <t>1</t>
  </si>
  <si>
    <t>Salario Escolar</t>
  </si>
  <si>
    <t>0.03.04</t>
  </si>
  <si>
    <t>INCENTIVOS SALARIALES</t>
  </si>
  <si>
    <t>Sueldo para Cargos Fijos</t>
  </si>
  <si>
    <t>0.01.01</t>
  </si>
  <si>
    <t>REMUNERACIONES BASICAS</t>
  </si>
  <si>
    <t>REMUNERACIONES</t>
  </si>
  <si>
    <t>SUBPARTIDA</t>
  </si>
  <si>
    <t xml:space="preserve"> </t>
  </si>
  <si>
    <t>DISMINUIR EGRESOS</t>
  </si>
  <si>
    <t>TOTAL AUMENTOS</t>
  </si>
  <si>
    <t>Otras prestaciones</t>
  </si>
  <si>
    <t>6.03.99</t>
  </si>
  <si>
    <t>PRESTACIONES</t>
  </si>
  <si>
    <t>TRANSFERENCIAS CORRIENTES</t>
  </si>
  <si>
    <t xml:space="preserve">Productos de papel, cartón e impresos </t>
  </si>
  <si>
    <t>2.99.03</t>
  </si>
  <si>
    <t>Utiles y materiales de oficina y cómputo</t>
  </si>
  <si>
    <t>2.99.01</t>
  </si>
  <si>
    <t>Mantenimiento y reparación de equipo de cómputo y sistemas de información</t>
  </si>
  <si>
    <t>1.08.08</t>
  </si>
  <si>
    <t xml:space="preserve">Mantenimiento y reparación de equipo y mobiliario  de oficina </t>
  </si>
  <si>
    <t>1.08.07</t>
  </si>
  <si>
    <t xml:space="preserve">Mantenimiento y reparación de maquinaria y equipo de producción </t>
  </si>
  <si>
    <t>1.08.04</t>
  </si>
  <si>
    <t>Mantenimiento de edificios y locales</t>
  </si>
  <si>
    <t>1.08</t>
  </si>
  <si>
    <t>Transporte en el exterior</t>
  </si>
  <si>
    <t>1.05.03</t>
  </si>
  <si>
    <t>Otros servicios de gestión y apoyo</t>
  </si>
  <si>
    <t>1.04.99</t>
  </si>
  <si>
    <t>Servicios en ciencias económicas y sociales</t>
  </si>
  <si>
    <t>1.04.04</t>
  </si>
  <si>
    <t>Servicios de ingeniería y arquitectura</t>
  </si>
  <si>
    <t>1.04.03</t>
  </si>
  <si>
    <t>Recargo de funciones</t>
  </si>
  <si>
    <t>0.02.02</t>
  </si>
  <si>
    <t>Tiempo Extraordinario</t>
  </si>
  <si>
    <t>0.02.01</t>
  </si>
  <si>
    <t>REMUNERACIONES EVENTUALES</t>
  </si>
  <si>
    <t>Suplencias</t>
  </si>
  <si>
    <t>0.01.05</t>
  </si>
  <si>
    <t>Este año 2020 no se compran galones de jabón neutro ya que se tiene una buena reserva comprada el año pasado.</t>
  </si>
  <si>
    <t>Útiles y materiales de limpieza</t>
  </si>
  <si>
    <t xml:space="preserve">Dinero sobrante de compra de gabachas del Departamento de Conservación. </t>
  </si>
  <si>
    <t>Se disminuye los recursos para la compra de luminarias, dado que se requiere dar prioridad a  la compra de papel para conservación de documentos.</t>
  </si>
  <si>
    <t>De esta subpartida se rebaja este dinero para compra de materiales de oficina que requiere el Departamento de Archivo Notarial.</t>
  </si>
  <si>
    <t>Este año 2020 no se compran galones de alcohol, ya que se tiene una buena reserva comprada el año pasado.</t>
  </si>
  <si>
    <t>Se disminuye lo presupuestado en mantenimiento de reloj marcador no se utilizara en vista que se comprará un nuevo.</t>
  </si>
  <si>
    <t>Se rebajarán ₡200.000,00 del dinero destinado para otras actividades protocolarias y sociales, ya que se requieren para reforzar la subpartida 1.05.03 "Transporte en el exterior" para para la compra de tiquete aéreo a Abu Dhabi para el señor Director quien participará en la Conferencia Internacional del Consejo Internación de Archivos (CIA) 2020</t>
  </si>
  <si>
    <t>Se rebajarán ₡3.000.000,00 de esta subpartida, por cuanto se planea realizar el XXXII Congreso Archivístico Nacional en las instalaciones del Archivo Nacional con expositores nacionales y no se requiere la compra de tiquetes aéreos, pago de viático ni contratación de hospedaje. 
Según estudio de gastos de alimentación para capacitaciones realizado por RRHH, quedará este remanente para disminuir.</t>
  </si>
  <si>
    <t>Se rebajarán ₡150.000,00  de sobrantes de viáticos la exterior, ya que se requieren para reforzar la subpartida 1.05.03 "Transporte en el exterior" para para la compra de tiquete aéreo a Abu Dhabi para el señor Director quien participará en la Conferencia Internacional del Consejo Internación de Archivos (CIA) 2020.</t>
  </si>
  <si>
    <t>Se toman recursos de servicios generales, una vez reservados  los contratos de mensajería, seguridad, limpieza y los  reajustes de precios correspondientes.</t>
  </si>
  <si>
    <t>Se rebajará la totalidad de esta subpartida ya que no se requerirá contratar servicios jurídicos para la atención de procedimientos administrativos.</t>
  </si>
  <si>
    <t xml:space="preserve">La CCSS  tiene atrasos en el diseño del servicio del software de expediente médico digital, por lo que no se estaría realizado esta contratación para el presente año. </t>
  </si>
  <si>
    <t>Se disminuyen los recursos de energía electica para realizar la revisión del sistema de eléctrico que es prioritario.</t>
  </si>
  <si>
    <t xml:space="preserve">Remanente una vez pagado el salario escolar del presente año, este remanente aumenta  la subpartida de suplencias que se requiere aumentar el contenido presupuestario. </t>
  </si>
  <si>
    <t xml:space="preserve">Se toman los remanentes de las plazas que se encuentran sin nombramiento aún, para dar contenido a la subpartida de otras prestaciones. </t>
  </si>
  <si>
    <t>Se requieren recursos para el pago de subsidios de incapacidades y licencias de maternidad para este año 2020.</t>
  </si>
  <si>
    <t xml:space="preserve">Se requiere reforzar los recursos para la compra de papel especial para la conservación de documentos y para resmas de cartulina bristol para la encuadernación de tomos de protocolos notariales.
</t>
  </si>
  <si>
    <t xml:space="preserve">Se aumenta esta subpartida para compra de cintas para reloj marcador y para impresoras de punto de venta, almohadillas y perforadora industrial del Departamento Archivo Notarial </t>
  </si>
  <si>
    <t>Útiles y materiales de oficina y cómputo</t>
  </si>
  <si>
    <t xml:space="preserve">Se requieren los recursos para el pago de facturas de mantenimiento de aires acondicionados de la institución,   que el proveedor no envió al finalizar el año y se deben pagar con recursos 2020.  </t>
  </si>
  <si>
    <t xml:space="preserve">Se aumentan recursos para realizar el pago de las facturas de mantenimiento del sistema de incendios del 2019, que el proveedor no envió al finalizar el año y se deben pagar con recursos 2020. </t>
  </si>
  <si>
    <t xml:space="preserve">Se reforzará esta subpartida para la compra de tiquete aéreo a Abu Dhabi para el señor Director quien participará en la Conferencia Internacional del Consejo Internacional de Archivos (CIA) 2020 (₡250.000,00) </t>
  </si>
  <si>
    <t xml:space="preserve">Servicios técnicos para actualizar el registro del control de documentos que la Comisión Nacional de Selección y Eliminación de Documentos (CNSED) ha declarado con valor científico cultural, por el período 1990 a 2019.
Contratar por cuatro meses un técnico en Archivística para brindar apoyo a labores del Archivo Central, que no se han realizado, debido a que el puesto estuvo vacante por año y medio (incluye IVA).
</t>
  </si>
  <si>
    <t>Se reforzará esta subpartida para la contratación de servicios profesionales en planificación, con el fin de apoyar la elaboración técnica de la política nacional de archivos.</t>
  </si>
  <si>
    <t xml:space="preserve">Se requiere la revisión del sistema eléctrico del edificio dada la antigüedad de esta. </t>
  </si>
  <si>
    <t>Se requiere aumentar los recursos para el pago de personal sustituto que se encuentra cubriendo incapacidades y licencias por maternidad.</t>
  </si>
  <si>
    <t>5</t>
  </si>
  <si>
    <t>5.02</t>
  </si>
  <si>
    <t>5.02.99</t>
  </si>
  <si>
    <t>Otras construcciones,  adicciones y mejoras</t>
  </si>
  <si>
    <t>5.01</t>
  </si>
  <si>
    <t>Se aumentan recursos para proceder con la reparación de los pisos de la IV etapa del edificio del Archivo Nacional. También, se incluyen  los gastos de la supervisión de las reparaciones.</t>
  </si>
  <si>
    <t xml:space="preserve">Se disminuye parte de  los recursos de la compra de estantería, para dar  prioridad a la reparación de los pisos de la IV etapa del edificio. </t>
  </si>
  <si>
    <t>Bienes intangibles</t>
  </si>
  <si>
    <t>5.99</t>
  </si>
  <si>
    <t>Otros útiles, materiales y suministros</t>
  </si>
  <si>
    <t>2.99.99</t>
  </si>
  <si>
    <t>Utiles y materiales médico, hospitalario y de investigación</t>
  </si>
  <si>
    <t>2.99.02</t>
  </si>
  <si>
    <t>Repuestos y accesorios</t>
  </si>
  <si>
    <t>2.04.02</t>
  </si>
  <si>
    <t>HERRAMIENTAS, REPUESTOS Y ACCESORIOS</t>
  </si>
  <si>
    <t>2.04</t>
  </si>
  <si>
    <t>Materiales y productos de plástico</t>
  </si>
  <si>
    <t>2.03.06</t>
  </si>
  <si>
    <t>Madera y sus derivados</t>
  </si>
  <si>
    <t>2.03.03</t>
  </si>
  <si>
    <t>Materiales y productos metálicos</t>
  </si>
  <si>
    <t>2.03.01</t>
  </si>
  <si>
    <t>Alimentos y bebidas</t>
  </si>
  <si>
    <t>2.02.03</t>
  </si>
  <si>
    <t>ALIMENTOS Y PRODUCTOS AGROPECUARIOS</t>
  </si>
  <si>
    <t>2.02</t>
  </si>
  <si>
    <t>Otros productos químicos</t>
  </si>
  <si>
    <t>2.01.99</t>
  </si>
  <si>
    <t>Prestaciones Legales</t>
  </si>
  <si>
    <t>6.03.01</t>
  </si>
  <si>
    <t>Utiles y materiales de resguardo y seguridad</t>
  </si>
  <si>
    <t>2.99.06</t>
  </si>
  <si>
    <t>Servicios informáticos</t>
  </si>
  <si>
    <t>1.04.05</t>
  </si>
  <si>
    <t>Se requieren recursos para la compra de tres deshumidificadores, para los depósitos C, D y sótano, por recomendación del Jefe del Departamento de Conservación</t>
  </si>
  <si>
    <t>Para pago de prestaciones a funcionario que realizó la suplencia de la auditoria interna según resolución JAAN-07-2020. Además, de otros funcionarios de la institución, cuya gestión de pago de extremos laborales, se encuentra en tramite.</t>
  </si>
  <si>
    <t xml:space="preserve">  Se  disminuye el remanente por plazas congeladas, para el pago de prestaciones legales.</t>
  </si>
  <si>
    <t>Se rebaja el remanente de esta subpartida para atender  la compra de tres deshumidificadores para los depósitos C, D y sótano, por recomendación del Jefe del Departamento de Conservación.</t>
  </si>
  <si>
    <t>OTRAS TRANSFERENCIAS CORRIENTES AL SECTO</t>
  </si>
  <si>
    <t>6.06.01</t>
  </si>
  <si>
    <t>Indemnizaciones</t>
  </si>
  <si>
    <t>Se aumentará esta subpartida para la contratación de un servicio de videoconferencia por medio del cual se desarrollará el XXXII Congreso Archivístico Nacional en modalidad Virtual que el Archivo Nacional ofrecerá en el año 2020.</t>
  </si>
  <si>
    <t>Se reforzará esta subpartida para la contratación de la actualización de  la versión de OJS que está empleando en la Unidad de Proyección Institucional de la plataforma de la Revista del Archivo Nacional digital.</t>
  </si>
  <si>
    <t>Se necesita la compra de alcohol en gel y líquido, para utilizar en las oficinas y servicios sanitarios del edificio.</t>
  </si>
  <si>
    <t>Se requiere realizar la compra de mamparas acrílicas para colocar en los mostradores de atención al público para protección de la pandemia COVID 19</t>
  </si>
  <si>
    <t>Se requiere la compra de dispensadores de papel , de alcohol y basureros para los servicios sanitarios del edificio.</t>
  </si>
  <si>
    <t>Útiles y materiales de resguardo y seguridad</t>
  </si>
  <si>
    <t>Para la compra de mascarillas reutilizables para todos los funcionarios de la institución y se requiere la compra de zapatos de protección para los funcionarios del Departamento de Conservación, Área de Encuadernación y Restauración.</t>
  </si>
  <si>
    <t xml:space="preserve">Se requieren recursos  para dar continuidad al  proyecto de aires acondicionados  de los depósitos de documentos de la segunda etapa del edificio, iniciado el año anterior. </t>
  </si>
  <si>
    <t>Para pago de intereses sobre sentencia judicial, para un funcionario de la institución.</t>
  </si>
  <si>
    <t xml:space="preserve">  Se  disminuye del remanente por plazas congeladas, para el pago de indemnizaciones.</t>
  </si>
  <si>
    <t>Se rebajan  dineros que no  utilizaran en capacitación, para utilizar en otros proyectos prioritarios.</t>
  </si>
  <si>
    <t>Se rebajan recursos dado que  la actividad de presentación de publicaciones, no se realizará para este año.</t>
  </si>
  <si>
    <t>Se rebajan recursos para dar contenido presupuestario para realizar compras de materiales requeridos para cumplir con las nomas sanitarias necesarias para brindar la seguridad a los funcionarios y clientes ante la pandemia del Covid 19</t>
  </si>
  <si>
    <t>Útiles y materiales médico, hospitalario y de investigación</t>
  </si>
  <si>
    <t>Se rebajan recursos que se tenían destinados para la compra de equipos de cómputo, para dar prioridad a finalizar el proyecto de aires acondicionados de los depósitos de documentos.</t>
  </si>
  <si>
    <t>Se rebajan recursos que se tenían destinados para la compra de licencias de ADN, para dar prioridad a finalizar el proyecto de aires acondicionados de los depósitos de documentos.</t>
  </si>
  <si>
    <t>2.01.01</t>
  </si>
  <si>
    <t>Combustibles y lubricantes</t>
  </si>
  <si>
    <t>Para pago de tiempo extraordinario a los funcionarios que realizan funciones de plazas congeladas.</t>
  </si>
  <si>
    <t xml:space="preserve">Se requiere reforzar los recursos para el mantenimiento de los aires acondicionados de la institución </t>
  </si>
  <si>
    <t>Se requiere comprar los repuestos del desfibrilador externo automático (DEA).</t>
  </si>
  <si>
    <t>Para adquisición de las planotecas es una necesidad debido a que es la mejor forma de garantizar la conservación y preservación de los mapas y planos. Además, en los últimos años  ha ocurrido un aumento en las transferencias de esta clase documental de parte de las entidades del Sistema Nacional de Archivos, por lo que es necesario aumentar la capacidad de mobiliario para su resguardo, ya que el espacio disponible en la actualidad está muy pronto de acabarse.</t>
  </si>
  <si>
    <t>Compra de equipos de cómputo para renovación de plataforma antigua.</t>
  </si>
  <si>
    <t>Diseño y adecuación de nuevos espacios en el Área de Reprografía del Departamento de Conservación del Archivo Nacional, con el propósito de reubicar a todo su personal interno y externo en mejores condiciones para realizar su trabajo y aprovechar al mismo tiempo para hacer los enlaces correspondientes con las líneas de comunicación de la red institucional y la unidad de aire acondicionado que también se instalará.</t>
  </si>
  <si>
    <t>Se requiere la ajustar los recursos para finalizar la remodelación del área del Departamento de Servicios Archivísticos Externos.</t>
  </si>
  <si>
    <t>Se  disminuye del remanente por plazas congeladas.</t>
  </si>
  <si>
    <t xml:space="preserve">Se rebajan recursos para dar contenido presupuestario para realizar el pago de otros servicios requeridos con prioridad. </t>
  </si>
  <si>
    <t>Remanentes de la subpartida de capacitación</t>
  </si>
  <si>
    <t>Se toma remanentes  de subpartida para la compra de repuestos.</t>
  </si>
  <si>
    <t>Remanante presupuestario correspondinete a la adquisición del panel de control del sistema de incendio</t>
  </si>
  <si>
    <t xml:space="preserve">Remanente presupuestario después del contrato de la estantería y arreglo de pisos  de la cuarta etapa del edificio </t>
  </si>
  <si>
    <t>Sobrante de recursos para el desarrollo de Archivo Digital del Departamento Archivo Histórico y licencias del ADN que no se requieren para este año.</t>
  </si>
  <si>
    <t>1.03.01</t>
  </si>
  <si>
    <t>Información</t>
  </si>
  <si>
    <t>1.03.03</t>
  </si>
  <si>
    <t xml:space="preserve">Impresión, encuadernación y otros </t>
  </si>
  <si>
    <t>1.06</t>
  </si>
  <si>
    <t>SEGUROS, REASEGUROS Y OTRAS OBLIGACIONES</t>
  </si>
  <si>
    <t>1.06.01</t>
  </si>
  <si>
    <t>Seguros</t>
  </si>
  <si>
    <t>5.01.01</t>
  </si>
  <si>
    <t>Maquinaria y equipo para la producción</t>
  </si>
  <si>
    <t>Para tramitar el pago de publicaciones de nombramientos de puestos, por parte de la Unidad de Recursos Humanos.</t>
  </si>
  <si>
    <t>Se requieren recursos  realizar la museografía de la exposición documental del Bicentenario.</t>
  </si>
  <si>
    <t>Compra de firmas digitales para el personal del Archivo Nacional.</t>
  </si>
  <si>
    <t xml:space="preserve">Para la realización de la auditoria externa de estados financieros, correspondientes al año 2019.Contratación de servicios profesionales en planificación, con el fin de apoyar la elaboración técnica de la política nacional de archivos. </t>
  </si>
  <si>
    <t>Servicio de elaboración de estructuras metálicas para exposiciones itinerantes.</t>
  </si>
  <si>
    <t>Pago de prima anual de póliza de Responsabilidad Civil, según oficio SEC-2805-2020 de 25 de agosto de 2020.</t>
  </si>
  <si>
    <t>Compra de galones de alcohol para limpiar estantería en los depósitos.</t>
  </si>
  <si>
    <t>Compra de carruchas de cinta de doble contacto para las exposiciones y cubetas de pegamento blanco.</t>
  </si>
  <si>
    <t>Compra de cajas de guantes de látex tallas M, L y XL, también de cajas de mascarillas desechables, para los compañeros del departamento de Conservación.</t>
  </si>
  <si>
    <t>Compra de papeles para las restauraciones del Departamento de Conservación.</t>
  </si>
  <si>
    <t>Compra de anteojos de plástico para la seguridad de los compañeros del departamento Conservación.</t>
  </si>
  <si>
    <t>Compra de paquetes de batería doble AA y Triple AAA para las cámaras fotográficas.</t>
  </si>
  <si>
    <t>Compra de una central telefónica IP, que permita manejar las extensiones desde las casas de los funcionarios que realizan teletrabajo, así como dotar los escritorios con sus respectivas terminales. Esta plataforma es escalable y permite flexibilizar las comunicaciones entre usuarios internos y externos.</t>
  </si>
  <si>
    <t>Para el pago de subsidios por incapacidad para los funcionarios que lo requieran</t>
  </si>
  <si>
    <t>Remanente por plazas congeladas</t>
  </si>
  <si>
    <t xml:space="preserve">Remanente por baja en consumo eléctrico producto de la realización de teletrabajo de más del 70% del personal de la institución.  </t>
  </si>
  <si>
    <t>Se trasladarán estos recursos a la subpartida 1.03.03 "Impresión, encuadernación y otros" para museografía de la exposición documental del Bicentenario.</t>
  </si>
  <si>
    <t>Remanente presupuestario después reservar el  contrato de mantenimiento de aires acondicionados y dinero sobrante del mantenimiento de la fotocopiadora.</t>
  </si>
  <si>
    <t>Dinero sobrante del mantenimiento y reparación de los scanner.</t>
  </si>
  <si>
    <t>Dinero sobrante del mantenimiento de las cámaras fotográficas.</t>
  </si>
  <si>
    <t>Dinero sobrante de la compra de cartuchos de tinta para las impresoras.</t>
  </si>
  <si>
    <t>Dinero que estaba asignado compra de tinsen pero este esta descontinuado y se va a comprar alcohol.</t>
  </si>
  <si>
    <t>Dinero para la compra de contenedores de plástico pero por la situación sanitaria no se va a poder comprar esto en el extranjero.</t>
  </si>
  <si>
    <t>Dinero sobrante de la compra de metros de army.</t>
  </si>
  <si>
    <t>Dinero para compra de un rebobinador pero por la situación sanitaria no se puede comprar en los Estados Unidos.</t>
  </si>
  <si>
    <t>Se toma la decisión de posponer la compra de los aires acondicionados para el Departamento Administrativo Financiero, en vista de las nuevas condiciones laborales generadas por la pandemia del COVID-19.</t>
  </si>
  <si>
    <t>1.08.06</t>
  </si>
  <si>
    <t>0.05.03</t>
  </si>
  <si>
    <t>CONTRIBUCIONES PATRONALES A FONDOS DE PENSIONES</t>
  </si>
  <si>
    <t>0.05.02</t>
  </si>
  <si>
    <t>TOTAL  DISMUNUIR EGRESOS</t>
  </si>
  <si>
    <t>Transferecias corrientes a organismos internacionales</t>
  </si>
  <si>
    <t>6.07.01</t>
  </si>
  <si>
    <t>OTRAS TRANSFERENCIAS CORRIENTES AL SECTOR EXTERNO</t>
  </si>
  <si>
    <t>Otras transferencias a personas</t>
  </si>
  <si>
    <t>6.02.99</t>
  </si>
  <si>
    <t>TRANSFERENCIAS CORRIENTES A PERSONAS</t>
  </si>
  <si>
    <t>Otros utiles, materiales y suministros</t>
  </si>
  <si>
    <t>Utiles y materiales de cocina y comedor</t>
  </si>
  <si>
    <t>2.99.07</t>
  </si>
  <si>
    <t>Productos de papel, carton e impresos</t>
  </si>
  <si>
    <t>Utiles y materiales de oficina y computo</t>
  </si>
  <si>
    <t>UTILES, MATERIALES Y SUMINISTROS  DIVERSOS</t>
  </si>
  <si>
    <t>Materiales y Productos electricos, telefonicos</t>
  </si>
  <si>
    <t>MATERIALES Y PRODUCTOS DE USO EN LA CONSTRUCION</t>
  </si>
  <si>
    <t>PRODUCTOS QUIMICOS Y CONEXOS</t>
  </si>
  <si>
    <t>Mantenimiento y reparación de equipo de computo</t>
  </si>
  <si>
    <t>Mantenimiento y reparación de equipo y mobiliario</t>
  </si>
  <si>
    <t>Mantenimiento y reparación de equipo de</t>
  </si>
  <si>
    <t>Actividades de capacitacion</t>
  </si>
  <si>
    <t>CAPACITACION Y PROTOCOLO</t>
  </si>
  <si>
    <t>Viaticos en el exterior</t>
  </si>
  <si>
    <t>Viaticos dentro del país</t>
  </si>
  <si>
    <t>1.05.02</t>
  </si>
  <si>
    <t>Transporte dentro del país</t>
  </si>
  <si>
    <t>1.05.01</t>
  </si>
  <si>
    <t>Otros Servicios de gestion y apoyo</t>
  </si>
  <si>
    <t>Servicios Generales</t>
  </si>
  <si>
    <t>Servicios de ciencias economicas y sociales</t>
  </si>
  <si>
    <t>SERVICIOS DE GESTION Y APOYO</t>
  </si>
  <si>
    <t>Publicidad y Propaganda</t>
  </si>
  <si>
    <t>1.03.02</t>
  </si>
  <si>
    <t>Otros servicios básicos</t>
  </si>
  <si>
    <t>1.02.99</t>
  </si>
  <si>
    <t>Servicio de correo</t>
  </si>
  <si>
    <t>1.02.03</t>
  </si>
  <si>
    <t>SERVICIOS BASICOS</t>
  </si>
  <si>
    <t>Contribución Patronal a fondos administrados por entes privados</t>
  </si>
  <si>
    <t>0.05.05</t>
  </si>
  <si>
    <t>Aporte Patronal al Fondo de Capitalizacion Laboral</t>
  </si>
  <si>
    <t>Aporte Patronal al Regimen Obligatorio de Pensiones Complementarias</t>
  </si>
  <si>
    <t>Contribución Patronal al Seguro de Pensiones de la CCSS</t>
  </si>
  <si>
    <t>0.05.01</t>
  </si>
  <si>
    <t>Contribución Patronal al Banco Popular</t>
  </si>
  <si>
    <t>0.04.05</t>
  </si>
  <si>
    <t>Contribución Patronal al Seguro de Salud</t>
  </si>
  <si>
    <t>0.04.01</t>
  </si>
  <si>
    <t>CONTRIBUCIONES PATRONALES AL DESARROLLO</t>
  </si>
  <si>
    <t>Otros incentivos salariales</t>
  </si>
  <si>
    <t>0.03.99</t>
  </si>
  <si>
    <t>Decimotercer mes</t>
  </si>
  <si>
    <t>0.03.03</t>
  </si>
  <si>
    <t>Restricción al ejercicio liberal de la profesión</t>
  </si>
  <si>
    <t>0.03.02</t>
  </si>
  <si>
    <t>Retribución por años servidos</t>
  </si>
  <si>
    <t>0.03.01</t>
  </si>
  <si>
    <t>Dietas</t>
  </si>
  <si>
    <t>0.02.05</t>
  </si>
  <si>
    <t>TOTAL DISMINUIR INGRESOS</t>
  </si>
  <si>
    <t>Transferencia de Organismos Internacionales</t>
  </si>
  <si>
    <t>1.4.3.1.00.00.0.0.000</t>
  </si>
  <si>
    <t>Transferencias del Sector Externo</t>
  </si>
  <si>
    <t>1.4.3.0.00.00.0.0.000</t>
  </si>
  <si>
    <t>Transferencias corrientes del Gobierno Central</t>
  </si>
  <si>
    <t>1.4.1.1.00.00.0.0.000</t>
  </si>
  <si>
    <t>Transferencias ctes. del Sector Público</t>
  </si>
  <si>
    <t>1.4.1.0.00.00.0.0.00</t>
  </si>
  <si>
    <t>1.4.0.0.00.00.0.0.000</t>
  </si>
  <si>
    <t>Digitalización de Protocolos</t>
  </si>
  <si>
    <t>1.3.1.2.09.09.0.0.000</t>
  </si>
  <si>
    <t>Encuadernación de Protocolos</t>
  </si>
  <si>
    <t>Venta de Servicios Varios</t>
  </si>
  <si>
    <t>Servicios de formación y capacitación</t>
  </si>
  <si>
    <t>1.3.1.2.09.01.0.0.000</t>
  </si>
  <si>
    <t xml:space="preserve">Venta de otros servicios </t>
  </si>
  <si>
    <t>Impuestos de Timbres</t>
  </si>
  <si>
    <t>1.1.9.1.00.00.0.0.000</t>
  </si>
  <si>
    <t>1.1.9.0.00.00.0.0.000</t>
  </si>
  <si>
    <t>DISMINUIR  INGRESOS</t>
  </si>
  <si>
    <t>PRESUPUESTO EXTRAORDINARIO No. 2-2020</t>
  </si>
  <si>
    <t>TOTAL  DISMINUIR EGRESOS</t>
  </si>
  <si>
    <t>Remanentes de pago de cuotas  a organismos internacionales  (Asociación Latinoamericana de Archivos) y (Consejo Internacional de Archivos)</t>
  </si>
  <si>
    <t>Transferencias corrientes a organismos internacionales</t>
  </si>
  <si>
    <t xml:space="preserve">Disminución de  lo presupuestado para el reconocimiento al ganador a la mejor investigación archivística 2019 (José Luis Coto Conde) </t>
  </si>
  <si>
    <t>Disminución de lo presupuestado para el software de digitalización de documentos.</t>
  </si>
  <si>
    <t>Se procede a la disminución para realizar la renovación de  la red inalámbrica.</t>
  </si>
  <si>
    <t>Se realiza la disminución para la compra de trituradora de ramas y sustitución del panel de incendio.</t>
  </si>
  <si>
    <t>Se indica por parte de la auditoria interna que no se van a requerir recursos para la compra de tablet.</t>
  </si>
  <si>
    <t>Se realiza la disminución de recursos destinados a la compra de planotecas y remanentes después de adjudicar contratos.</t>
  </si>
  <si>
    <t xml:space="preserve">Remanentes de compras realizadas. </t>
  </si>
  <si>
    <t>Remanentes de compras realizadas .</t>
  </si>
  <si>
    <t>Útiles y materiales de cocina y comedor</t>
  </si>
  <si>
    <t>Se disminuye las compras presupuestada en  productos de papel.</t>
  </si>
  <si>
    <t>Productos de papel, cartón e impresos</t>
  </si>
  <si>
    <t>Se disminuye las compras presupuestada en materiales de oficina.</t>
  </si>
  <si>
    <t>Útiles y materiales de oficina y computo</t>
  </si>
  <si>
    <t>Se disminuye las compras presupuestadas en materiales eléctricos.</t>
  </si>
  <si>
    <t>Materiales y Productos eléctricos, telefónicos</t>
  </si>
  <si>
    <t>Se disminuye las compras presupuestadas en tintas para uso de oficina.</t>
  </si>
  <si>
    <t>Remanentes de los mantenimientos de equipo.</t>
  </si>
  <si>
    <t>Se realiza la disminución del mantenimiento de la central telefónica.</t>
  </si>
  <si>
    <t xml:space="preserve">Mantenimiento y reparación de equipo de comunicación </t>
  </si>
  <si>
    <t>Se realiza la disminución de recursos destinados a la reparación de techos del núcleo central, se rebajan recursos para la malla perimetral y se disminuye parte de recursos para los arreglos de las paredes del Archivo Intermedio.</t>
  </si>
  <si>
    <t>Se disminuye el gasto de las actividades protocolarias, como consecuencia de la situación del país.</t>
  </si>
  <si>
    <t>Se disminuye lo presupuestado para la realización del Congreso Archivístico y lo presupuestado en alimentación de los cursos que se  imparte la institución.</t>
  </si>
  <si>
    <t>Remanente presupuetarios al pagar el seguro de riesgos de trabajo.</t>
  </si>
  <si>
    <t>Se disminuyen todos los gastos en viáticos dada a la situación económica presentada por la pandemia del Covid -19.</t>
  </si>
  <si>
    <t>Viáticos dentro del país</t>
  </si>
  <si>
    <t>Se disminuye el gasto presupuestado recibir por parte de organismo internacionales, así como los recursos para contratación de servicios de salud ocupacional y servicios de archivística para el Archivo Central.</t>
  </si>
  <si>
    <t>Otros Servicios de gestión y apoyo</t>
  </si>
  <si>
    <t>Se disminuye lo presupuestado para los servicios de mensajería, por cuanto este servicio pasó de ser de tiempo completo,  a medio tiempo, igualmente se realiza la proyección y actualización en los precios para disminuir los presupuestado en reajuste de precios.</t>
  </si>
  <si>
    <t>Se disminuye lo presupuestado para realizar el estudio de clima organizacional, la auditoria de estado financieros y para la contratación de servicios profesionales en planificación, con el fin de apoyaren  la elaboración técnica de la política nacional de archivos.</t>
  </si>
  <si>
    <t>Servicios de ciencias económicas y sociales</t>
  </si>
  <si>
    <t>Se disminuye remanente de lo presupuestado en almacenamiento de información del proyecto ADN para el Archivo Nacional y los recursos para firmas digitales.</t>
  </si>
  <si>
    <t>Se disminuyen todos los gastos en publicidad dada a la situación económica presentada por la pandemia del Covid 19.</t>
  </si>
  <si>
    <t>Se disminuye lo presupuestado en información.</t>
  </si>
  <si>
    <t>Remanentes de después de pagados los impuestos municipales .</t>
  </si>
  <si>
    <t>Se disminuye lo presupuestado en servicio de correo.</t>
  </si>
  <si>
    <t>Disminución de remanentes de remuneraciones correspondientes a plazas congeladas y vacantes que se han presentado en lo que va del año.</t>
  </si>
  <si>
    <t>Aporte Patronal al Fondo de Capitalización Laboral</t>
  </si>
  <si>
    <t>Aporte Patronal al Régimen Obligatorio de Pensiones Complementarias</t>
  </si>
  <si>
    <t>Se disminuye  este ingreso en vista de que lo presupuestado fue menor a la transferencia que realizó el organismo internacional.</t>
  </si>
  <si>
    <t>Con el fin de coadyudar con la crisis sanitaria que está atravesando el país por la pandemia del Covid-19, se tomaron la medidas de reducción de  gastos, así como los cálculos y proyecciones de los remanentes salariales debido a las plazas congeladas y vacantes. Lo anterior por medio de dos subejecuciones presupuestarias realizadas por el Ministerio de Hacienda, una en el primer trimestre y otra en el segundo trimestre del año.</t>
  </si>
  <si>
    <t>Debido a la situación sanitaria que atraviesa el país con el Covid 19, los ingresos por la venta de bienes y servicios  han venido disminuyendo  desde que inició la pandemia, lo cual, según nuestras proyecciones, generará al final del presente período un faltante  de acuerdo a lo  presupuestado originalmente, por lo anterior se  procede  subejeción de los ingresos.</t>
  </si>
  <si>
    <t>Superávit Específico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</si>
</sst>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00_);_(* \(#,##0.00\);_(* &quot;-&quot;??_);_(@_)"/>
    <numFmt numFmtId="165" formatCode="_ * #,##0.00_ ;_ * \-#,##0.00_ ;_ * &quot;-&quot;??_ ;_ @_ "/>
    <numFmt numFmtId="166" formatCode="_-* #,##0.00\ _P_t_s_-;\-* #,##0.00\ _P_t_s_-;_-* \-??\ _P_t_s_-;_-@_-"/>
    <numFmt numFmtId="167" formatCode="#,##0.0"/>
  </numFmts>
  <fonts count="42" x14ac:knownFonts="1">
    <font>
      <sz val="10"/>
      <name val="Arial"/>
    </font>
    <font>
      <b/>
      <sz val="11"/>
      <name val="Arial"/>
      <family val="2"/>
    </font>
    <font>
      <b/>
      <u/>
      <sz val="11"/>
      <name val="Arial"/>
      <family val="2"/>
    </font>
    <font>
      <b/>
      <u/>
      <sz val="12"/>
      <name val="Arial"/>
      <family val="2"/>
    </font>
    <font>
      <sz val="10"/>
      <name val="Arial"/>
      <family val="2"/>
    </font>
    <font>
      <b/>
      <sz val="10"/>
      <name val="Arial"/>
      <family val="2"/>
    </font>
    <font>
      <i/>
      <sz val="10"/>
      <name val="Arial"/>
      <family val="2"/>
    </font>
    <font>
      <i/>
      <sz val="9"/>
      <name val="Arial"/>
      <family val="2"/>
    </font>
    <font>
      <b/>
      <i/>
      <sz val="10"/>
      <name val="Arial"/>
      <family val="2"/>
    </font>
    <font>
      <i/>
      <sz val="8"/>
      <name val="Arial"/>
      <family val="2"/>
    </font>
    <font>
      <sz val="10"/>
      <name val="Arial"/>
      <family val="2"/>
    </font>
    <font>
      <sz val="10"/>
      <name val="Tahoma"/>
      <family val="2"/>
    </font>
    <font>
      <b/>
      <sz val="10"/>
      <name val="Tahoma"/>
      <family val="2"/>
    </font>
    <font>
      <b/>
      <u/>
      <sz val="10"/>
      <name val="Tahoma"/>
      <family val="2"/>
    </font>
    <font>
      <b/>
      <sz val="11"/>
      <name val="Tahoma"/>
      <family val="2"/>
    </font>
    <font>
      <sz val="11"/>
      <color indexed="8"/>
      <name val="Calibri"/>
      <family val="2"/>
    </font>
    <font>
      <sz val="11"/>
      <color indexed="9"/>
      <name val="Calibri"/>
      <family val="2"/>
    </font>
    <font>
      <sz val="11"/>
      <color indexed="20"/>
      <name val="Calibri"/>
      <family val="2"/>
    </font>
    <font>
      <b/>
      <sz val="11"/>
      <color indexed="60"/>
      <name val="Calibri"/>
      <family val="2"/>
    </font>
    <font>
      <b/>
      <sz val="11"/>
      <color indexed="9"/>
      <name val="Calibri"/>
      <family val="2"/>
    </font>
    <font>
      <i/>
      <sz val="11"/>
      <color indexed="23"/>
      <name val="Calibri"/>
      <family val="2"/>
    </font>
    <font>
      <sz val="11"/>
      <color indexed="17"/>
      <name val="Calibri"/>
      <family val="2"/>
    </font>
    <font>
      <b/>
      <sz val="15"/>
      <color indexed="48"/>
      <name val="Calibri"/>
      <family val="2"/>
    </font>
    <font>
      <b/>
      <sz val="13"/>
      <color indexed="48"/>
      <name val="Calibri"/>
      <family val="2"/>
    </font>
    <font>
      <b/>
      <sz val="11"/>
      <color indexed="48"/>
      <name val="Calibri"/>
      <family val="2"/>
    </font>
    <font>
      <sz val="11"/>
      <color indexed="62"/>
      <name val="Calibri"/>
      <family val="2"/>
    </font>
    <font>
      <sz val="11"/>
      <color indexed="60"/>
      <name val="Calibri"/>
      <family val="2"/>
    </font>
    <font>
      <b/>
      <sz val="11"/>
      <color indexed="63"/>
      <name val="Calibri"/>
      <family val="2"/>
    </font>
    <font>
      <b/>
      <sz val="18"/>
      <color indexed="48"/>
      <name val="Cambria"/>
      <family val="2"/>
    </font>
    <font>
      <sz val="11"/>
      <color indexed="10"/>
      <name val="Calibri"/>
      <family val="2"/>
    </font>
    <font>
      <i/>
      <sz val="10"/>
      <name val="Tahoma"/>
      <family val="2"/>
    </font>
    <font>
      <b/>
      <sz val="11"/>
      <name val="Calibri"/>
      <family val="2"/>
      <scheme val="minor"/>
    </font>
    <font>
      <sz val="10"/>
      <name val="Calibri"/>
      <family val="2"/>
      <scheme val="minor"/>
    </font>
    <font>
      <b/>
      <u/>
      <sz val="11"/>
      <name val="Calibri"/>
      <family val="2"/>
      <scheme val="minor"/>
    </font>
    <font>
      <b/>
      <u/>
      <sz val="12"/>
      <name val="Calibri"/>
      <family val="2"/>
      <scheme val="minor"/>
    </font>
    <font>
      <b/>
      <sz val="10"/>
      <name val="Calibri"/>
      <family val="2"/>
      <scheme val="minor"/>
    </font>
    <font>
      <sz val="9"/>
      <name val="Calibri"/>
      <family val="2"/>
      <scheme val="minor"/>
    </font>
    <font>
      <b/>
      <sz val="9"/>
      <name val="Calibri"/>
      <family val="2"/>
      <scheme val="minor"/>
    </font>
    <font>
      <i/>
      <sz val="10"/>
      <name val="Calibri"/>
      <family val="2"/>
      <scheme val="minor"/>
    </font>
    <font>
      <i/>
      <sz val="9"/>
      <name val="Calibri"/>
      <family val="2"/>
      <scheme val="minor"/>
    </font>
    <font>
      <b/>
      <i/>
      <sz val="10"/>
      <name val="Calibri"/>
      <family val="2"/>
      <scheme val="minor"/>
    </font>
    <font>
      <b/>
      <sz val="10"/>
      <color theme="0"/>
      <name val="Calibri"/>
      <family val="2"/>
      <scheme val="minor"/>
    </font>
  </fonts>
  <fills count="28">
    <fill>
      <patternFill patternType="none"/>
    </fill>
    <fill>
      <patternFill patternType="gray125"/>
    </fill>
    <fill>
      <patternFill patternType="solid">
        <fgColor rgb="FFFFFF00"/>
        <bgColor indexed="64"/>
      </patternFill>
    </fill>
    <fill>
      <patternFill patternType="solid">
        <fgColor indexed="9"/>
        <bgColor indexed="26"/>
      </patternFill>
    </fill>
    <fill>
      <patternFill patternType="solid">
        <fgColor indexed="13"/>
        <bgColor indexed="26"/>
      </patternFill>
    </fill>
    <fill>
      <patternFill patternType="solid">
        <fgColor indexed="52"/>
        <bgColor indexed="31"/>
      </patternFill>
    </fill>
    <fill>
      <patternFill patternType="solid">
        <fgColor indexed="45"/>
        <bgColor indexed="46"/>
      </patternFill>
    </fill>
    <fill>
      <patternFill patternType="solid">
        <fgColor indexed="42"/>
        <bgColor indexed="27"/>
      </patternFill>
    </fill>
    <fill>
      <patternFill patternType="solid">
        <fgColor indexed="46"/>
        <bgColor indexed="45"/>
      </patternFill>
    </fill>
    <fill>
      <patternFill patternType="solid">
        <fgColor indexed="41"/>
        <bgColor indexed="44"/>
      </patternFill>
    </fill>
    <fill>
      <patternFill patternType="solid">
        <fgColor indexed="27"/>
        <bgColor indexed="31"/>
      </patternFill>
    </fill>
    <fill>
      <patternFill patternType="solid">
        <fgColor indexed="44"/>
        <bgColor indexed="52"/>
      </patternFill>
    </fill>
    <fill>
      <patternFill patternType="solid">
        <fgColor indexed="29"/>
        <bgColor indexed="45"/>
      </patternFill>
    </fill>
    <fill>
      <patternFill patternType="solid">
        <fgColor indexed="11"/>
        <bgColor indexed="49"/>
      </patternFill>
    </fill>
    <fill>
      <patternFill patternType="solid">
        <fgColor indexed="19"/>
        <bgColor indexed="55"/>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60"/>
        <bgColor indexed="25"/>
      </patternFill>
    </fill>
    <fill>
      <patternFill patternType="solid">
        <fgColor indexed="62"/>
        <bgColor indexed="48"/>
      </patternFill>
    </fill>
    <fill>
      <patternFill patternType="solid">
        <fgColor indexed="10"/>
        <bgColor indexed="16"/>
      </patternFill>
    </fill>
    <fill>
      <patternFill patternType="solid">
        <fgColor indexed="54"/>
        <bgColor indexed="63"/>
      </patternFill>
    </fill>
    <fill>
      <patternFill patternType="solid">
        <fgColor indexed="25"/>
        <bgColor indexed="60"/>
      </patternFill>
    </fill>
    <fill>
      <patternFill patternType="solid">
        <fgColor indexed="22"/>
        <bgColor indexed="52"/>
      </patternFill>
    </fill>
    <fill>
      <patternFill patternType="solid">
        <fgColor indexed="55"/>
        <bgColor indexed="23"/>
      </patternFill>
    </fill>
    <fill>
      <patternFill patternType="solid">
        <fgColor indexed="26"/>
        <bgColor indexed="43"/>
      </patternFill>
    </fill>
    <fill>
      <patternFill patternType="solid">
        <fgColor rgb="FF33CCCC"/>
        <bgColor indexed="64"/>
      </patternFill>
    </fill>
    <fill>
      <patternFill patternType="solid">
        <fgColor rgb="FF007D89"/>
        <bgColor indexed="64"/>
      </patternFill>
    </fill>
  </fills>
  <borders count="12">
    <border>
      <left/>
      <right/>
      <top/>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6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52">
    <xf numFmtId="0" fontId="0" fillId="0" borderId="0"/>
    <xf numFmtId="164" fontId="4" fillId="0" borderId="0" applyFont="0" applyFill="0" applyBorder="0" applyAlignment="0" applyProtection="0"/>
    <xf numFmtId="0" fontId="4" fillId="0" borderId="0"/>
    <xf numFmtId="166" fontId="4" fillId="0" borderId="0" applyFill="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6" fillId="15"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22" borderId="0" applyNumberFormat="0" applyBorder="0" applyAlignment="0" applyProtection="0"/>
    <xf numFmtId="0" fontId="17" fillId="6" borderId="0" applyNumberFormat="0" applyBorder="0" applyAlignment="0" applyProtection="0"/>
    <xf numFmtId="0" fontId="18" fillId="23" borderId="4" applyNumberFormat="0" applyAlignment="0" applyProtection="0"/>
    <xf numFmtId="0" fontId="19" fillId="24" borderId="5" applyNumberFormat="0" applyAlignment="0" applyProtection="0"/>
    <xf numFmtId="0" fontId="20" fillId="0" borderId="0" applyNumberFormat="0" applyFill="0" applyBorder="0" applyAlignment="0" applyProtection="0"/>
    <xf numFmtId="0" fontId="21" fillId="7" borderId="0" applyNumberFormat="0" applyBorder="0" applyAlignment="0" applyProtection="0"/>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25" fillId="10" borderId="4" applyNumberFormat="0" applyAlignment="0" applyProtection="0"/>
    <xf numFmtId="0" fontId="26" fillId="0" borderId="9" applyNumberFormat="0" applyFill="0" applyAlignment="0" applyProtection="0"/>
    <xf numFmtId="165" fontId="1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0" fillId="0" borderId="0" applyFont="0" applyFill="0" applyBorder="0" applyAlignment="0" applyProtection="0"/>
    <xf numFmtId="165" fontId="4" fillId="0" borderId="0" applyFont="0" applyFill="0" applyBorder="0" applyAlignment="0" applyProtection="0"/>
    <xf numFmtId="0" fontId="4" fillId="0" borderId="0"/>
    <xf numFmtId="0" fontId="4" fillId="25" borderId="10" applyNumberFormat="0" applyAlignment="0" applyProtection="0"/>
    <xf numFmtId="0" fontId="27" fillId="23" borderId="11" applyNumberFormat="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cellStyleXfs>
  <cellXfs count="186">
    <xf numFmtId="0" fontId="0" fillId="0" borderId="0" xfId="0"/>
    <xf numFmtId="0" fontId="3" fillId="0" borderId="0" xfId="0" applyFont="1" applyFill="1" applyAlignment="1">
      <alignment horizontal="center"/>
    </xf>
    <xf numFmtId="164" fontId="3" fillId="0" borderId="0" xfId="1" applyFont="1" applyFill="1" applyAlignment="1">
      <alignment horizontal="center"/>
    </xf>
    <xf numFmtId="0" fontId="0" fillId="0" borderId="0" xfId="0" applyAlignment="1">
      <alignment horizontal="left"/>
    </xf>
    <xf numFmtId="0" fontId="4" fillId="0" borderId="0" xfId="0" applyFont="1" applyAlignment="1">
      <alignment horizontal="left"/>
    </xf>
    <xf numFmtId="164" fontId="0" fillId="0" borderId="0" xfId="1" applyFont="1"/>
    <xf numFmtId="0" fontId="0" fillId="0" borderId="0" xfId="0" applyAlignment="1">
      <alignment horizontal="centerContinuous"/>
    </xf>
    <xf numFmtId="164" fontId="0" fillId="0" borderId="0" xfId="1" applyFont="1" applyAlignment="1">
      <alignment horizontal="centerContinuous"/>
    </xf>
    <xf numFmtId="0" fontId="5" fillId="0" borderId="0" xfId="0" applyFont="1" applyAlignment="1">
      <alignment horizontal="left"/>
    </xf>
    <xf numFmtId="164" fontId="5" fillId="0" borderId="0" xfId="1" applyFont="1"/>
    <xf numFmtId="0" fontId="5" fillId="0" borderId="0" xfId="0" applyFont="1"/>
    <xf numFmtId="164" fontId="0" fillId="0" borderId="0" xfId="0" applyNumberFormat="1"/>
    <xf numFmtId="0" fontId="0" fillId="0" borderId="0" xfId="0" quotePrefix="1" applyAlignment="1">
      <alignment horizontal="left"/>
    </xf>
    <xf numFmtId="0" fontId="5" fillId="0" borderId="0" xfId="0" quotePrefix="1" applyFont="1" applyAlignment="1">
      <alignment horizontal="left"/>
    </xf>
    <xf numFmtId="0" fontId="5" fillId="0" borderId="1" xfId="0" applyFont="1" applyBorder="1"/>
    <xf numFmtId="164" fontId="0" fillId="0" borderId="1" xfId="1" applyFont="1" applyBorder="1"/>
    <xf numFmtId="164" fontId="5" fillId="0" borderId="1" xfId="1" applyFont="1" applyBorder="1"/>
    <xf numFmtId="165" fontId="0" fillId="0" borderId="0" xfId="0" applyNumberFormat="1"/>
    <xf numFmtId="0" fontId="5" fillId="0" borderId="0" xfId="0" applyFont="1" applyAlignment="1">
      <alignment horizontal="center"/>
    </xf>
    <xf numFmtId="164" fontId="5" fillId="0" borderId="0" xfId="1" applyFont="1" applyAlignment="1">
      <alignment horizontal="center"/>
    </xf>
    <xf numFmtId="164" fontId="4" fillId="2" borderId="0" xfId="1" applyFont="1" applyFill="1"/>
    <xf numFmtId="164" fontId="6" fillId="0" borderId="0" xfId="1" applyFont="1" applyAlignment="1">
      <alignment horizontal="center"/>
    </xf>
    <xf numFmtId="164" fontId="4" fillId="0" borderId="0" xfId="1" applyFont="1" applyAlignment="1">
      <alignment horizontal="center"/>
    </xf>
    <xf numFmtId="0" fontId="7" fillId="0" borderId="0" xfId="0" applyFont="1"/>
    <xf numFmtId="164" fontId="8" fillId="0" borderId="0" xfId="1" applyFont="1" applyAlignment="1">
      <alignment horizontal="center"/>
    </xf>
    <xf numFmtId="164" fontId="4" fillId="0" borderId="0" xfId="1" applyFont="1"/>
    <xf numFmtId="0" fontId="6" fillId="0" borderId="0" xfId="0" applyFont="1" applyAlignment="1">
      <alignment horizontal="left"/>
    </xf>
    <xf numFmtId="165" fontId="6" fillId="0" borderId="0" xfId="0" applyNumberFormat="1" applyFont="1"/>
    <xf numFmtId="0" fontId="7" fillId="0" borderId="0" xfId="0" applyFont="1" applyAlignment="1">
      <alignment horizontal="left"/>
    </xf>
    <xf numFmtId="0" fontId="8" fillId="0" borderId="0" xfId="0" applyFont="1" applyAlignment="1">
      <alignment horizontal="left"/>
    </xf>
    <xf numFmtId="0" fontId="4" fillId="0" borderId="0" xfId="0" applyFont="1" applyAlignment="1"/>
    <xf numFmtId="164" fontId="6" fillId="0" borderId="0" xfId="1" applyFont="1"/>
    <xf numFmtId="0" fontId="5" fillId="0" borderId="1" xfId="0" applyFont="1" applyBorder="1" applyAlignment="1">
      <alignment horizontal="center"/>
    </xf>
    <xf numFmtId="164" fontId="5" fillId="0" borderId="0" xfId="1" applyFont="1" applyBorder="1"/>
    <xf numFmtId="164" fontId="5" fillId="0" borderId="2" xfId="1" applyFont="1" applyBorder="1"/>
    <xf numFmtId="0" fontId="6" fillId="0" borderId="0" xfId="0" applyFont="1" applyAlignment="1">
      <alignment horizontal="justify" wrapText="1"/>
    </xf>
    <xf numFmtId="0" fontId="11" fillId="3" borderId="0" xfId="2" applyFont="1" applyFill="1"/>
    <xf numFmtId="0" fontId="11" fillId="3" borderId="0" xfId="2" applyFont="1" applyFill="1" applyAlignment="1">
      <alignment horizontal="right"/>
    </xf>
    <xf numFmtId="4" fontId="11" fillId="3" borderId="0" xfId="2" applyNumberFormat="1" applyFont="1" applyFill="1"/>
    <xf numFmtId="166" fontId="11" fillId="3" borderId="0" xfId="3" applyFont="1" applyFill="1" applyBorder="1" applyAlignment="1" applyProtection="1"/>
    <xf numFmtId="166" fontId="12" fillId="3" borderId="0" xfId="3" applyFont="1" applyFill="1" applyBorder="1" applyAlignment="1" applyProtection="1">
      <alignment horizontal="center"/>
    </xf>
    <xf numFmtId="0" fontId="11" fillId="3" borderId="0" xfId="2" applyFont="1" applyFill="1" applyAlignment="1">
      <alignment horizontal="left" wrapText="1"/>
    </xf>
    <xf numFmtId="0" fontId="11" fillId="3" borderId="0" xfId="2" applyFont="1" applyFill="1" applyAlignment="1">
      <alignment horizontal="left" vertical="top"/>
    </xf>
    <xf numFmtId="165" fontId="11" fillId="3" borderId="0" xfId="2" applyNumberFormat="1" applyFont="1" applyFill="1"/>
    <xf numFmtId="166" fontId="12" fillId="3" borderId="1" xfId="3" applyFont="1" applyFill="1" applyBorder="1" applyAlignment="1" applyProtection="1">
      <alignment horizontal="center"/>
    </xf>
    <xf numFmtId="0" fontId="12" fillId="3" borderId="0" xfId="2" applyFont="1" applyFill="1" applyBorder="1" applyAlignment="1">
      <alignment horizontal="left" wrapText="1"/>
    </xf>
    <xf numFmtId="0" fontId="11" fillId="3" borderId="0" xfId="2" applyFont="1" applyFill="1" applyAlignment="1">
      <alignment horizontal="center"/>
    </xf>
    <xf numFmtId="166" fontId="11" fillId="3" borderId="0" xfId="3" applyFont="1" applyFill="1" applyBorder="1" applyAlignment="1" applyProtection="1">
      <alignment horizontal="center"/>
    </xf>
    <xf numFmtId="0" fontId="11" fillId="3" borderId="0" xfId="2" applyFont="1" applyFill="1" applyAlignment="1">
      <alignment horizontal="left"/>
    </xf>
    <xf numFmtId="0" fontId="12" fillId="3" borderId="0" xfId="2" applyFont="1" applyFill="1" applyAlignment="1">
      <alignment horizontal="center"/>
    </xf>
    <xf numFmtId="0" fontId="12" fillId="3" borderId="0" xfId="2" applyFont="1" applyFill="1" applyAlignment="1">
      <alignment horizontal="left" wrapText="1"/>
    </xf>
    <xf numFmtId="0" fontId="12" fillId="3" borderId="0" xfId="2" applyFont="1" applyFill="1" applyAlignment="1">
      <alignment horizontal="left" vertical="top"/>
    </xf>
    <xf numFmtId="0" fontId="12" fillId="3" borderId="0" xfId="2" applyFont="1" applyFill="1" applyAlignment="1">
      <alignment horizontal="left" vertical="distributed" wrapText="1"/>
    </xf>
    <xf numFmtId="0" fontId="12" fillId="3" borderId="0" xfId="2" applyFont="1" applyFill="1" applyAlignment="1">
      <alignment horizontal="justify" wrapText="1"/>
    </xf>
    <xf numFmtId="0" fontId="11" fillId="3" borderId="0" xfId="2" applyFont="1" applyFill="1" applyAlignment="1">
      <alignment horizontal="left" vertical="distributed"/>
    </xf>
    <xf numFmtId="0" fontId="12" fillId="3" borderId="0" xfId="2" applyFont="1" applyFill="1" applyAlignment="1">
      <alignment horizontal="left" vertical="distributed"/>
    </xf>
    <xf numFmtId="166" fontId="12" fillId="3" borderId="0" xfId="2" applyNumberFormat="1" applyFont="1" applyFill="1" applyAlignment="1">
      <alignment horizontal="center"/>
    </xf>
    <xf numFmtId="167" fontId="11" fillId="3" borderId="0" xfId="2" applyNumberFormat="1" applyFont="1" applyFill="1"/>
    <xf numFmtId="167" fontId="11" fillId="3" borderId="0" xfId="2" applyNumberFormat="1" applyFont="1" applyFill="1" applyAlignment="1">
      <alignment horizontal="left" vertical="top"/>
    </xf>
    <xf numFmtId="166" fontId="11" fillId="3" borderId="0" xfId="3" applyFont="1" applyFill="1" applyBorder="1" applyAlignment="1" applyProtection="1">
      <alignment horizontal="left"/>
    </xf>
    <xf numFmtId="167" fontId="11" fillId="3" borderId="0" xfId="2" applyNumberFormat="1" applyFont="1" applyFill="1" applyAlignment="1">
      <alignment horizontal="left"/>
    </xf>
    <xf numFmtId="0" fontId="12" fillId="3" borderId="0" xfId="2" applyFont="1" applyFill="1" applyBorder="1" applyAlignment="1">
      <alignment horizontal="left" vertical="top"/>
    </xf>
    <xf numFmtId="0" fontId="13" fillId="3" borderId="0" xfId="2" applyFont="1" applyFill="1" applyBorder="1" applyAlignment="1">
      <alignment horizontal="left"/>
    </xf>
    <xf numFmtId="0" fontId="13" fillId="3" borderId="0" xfId="2" applyFont="1" applyFill="1" applyBorder="1" applyAlignment="1">
      <alignment horizontal="left" vertical="top"/>
    </xf>
    <xf numFmtId="166" fontId="11" fillId="3" borderId="0" xfId="2" applyNumberFormat="1" applyFont="1" applyFill="1"/>
    <xf numFmtId="0" fontId="11" fillId="3" borderId="3" xfId="2" applyFont="1" applyFill="1" applyBorder="1"/>
    <xf numFmtId="0" fontId="11" fillId="3" borderId="3" xfId="2" applyFont="1" applyFill="1" applyBorder="1" applyAlignment="1">
      <alignment horizontal="right"/>
    </xf>
    <xf numFmtId="4" fontId="11" fillId="3" borderId="3" xfId="2" applyNumberFormat="1" applyFont="1" applyFill="1" applyBorder="1"/>
    <xf numFmtId="0" fontId="12" fillId="3" borderId="0" xfId="2" applyFont="1" applyFill="1" applyAlignment="1">
      <alignment horizontal="left"/>
    </xf>
    <xf numFmtId="3" fontId="11" fillId="4" borderId="3" xfId="2" applyNumberFormat="1" applyFont="1" applyFill="1" applyBorder="1" applyAlignment="1">
      <alignment horizontal="right"/>
    </xf>
    <xf numFmtId="3" fontId="11" fillId="4" borderId="3" xfId="2" applyNumberFormat="1" applyFont="1" applyFill="1" applyBorder="1"/>
    <xf numFmtId="49" fontId="13" fillId="3" borderId="0" xfId="2" applyNumberFormat="1" applyFont="1" applyFill="1" applyBorder="1" applyAlignment="1">
      <alignment horizontal="center"/>
    </xf>
    <xf numFmtId="49" fontId="13" fillId="3" borderId="0" xfId="2" applyNumberFormat="1" applyFont="1" applyFill="1" applyBorder="1" applyAlignment="1">
      <alignment horizontal="left"/>
    </xf>
    <xf numFmtId="49" fontId="13" fillId="3" borderId="0" xfId="2" applyNumberFormat="1" applyFont="1" applyFill="1" applyBorder="1" applyAlignment="1">
      <alignment horizontal="left" vertical="top"/>
    </xf>
    <xf numFmtId="0" fontId="12" fillId="3" borderId="0" xfId="2" applyFont="1" applyFill="1"/>
    <xf numFmtId="0" fontId="12" fillId="3" borderId="0" xfId="2" applyFont="1" applyFill="1" applyAlignment="1">
      <alignment horizontal="right"/>
    </xf>
    <xf numFmtId="4" fontId="12" fillId="3" borderId="0" xfId="2" applyNumberFormat="1" applyFont="1" applyFill="1"/>
    <xf numFmtId="166" fontId="12" fillId="3" borderId="0" xfId="3" applyFont="1" applyFill="1" applyBorder="1" applyAlignment="1" applyProtection="1"/>
    <xf numFmtId="0" fontId="30" fillId="3" borderId="0" xfId="2" applyFont="1" applyFill="1" applyAlignment="1">
      <alignment horizontal="justify" wrapText="1"/>
    </xf>
    <xf numFmtId="0" fontId="11" fillId="3" borderId="0" xfId="2" applyFont="1" applyFill="1" applyBorder="1"/>
    <xf numFmtId="0" fontId="11" fillId="3" borderId="0" xfId="2" applyFont="1" applyFill="1" applyBorder="1" applyAlignment="1">
      <alignment horizontal="right"/>
    </xf>
    <xf numFmtId="4" fontId="11" fillId="3" borderId="0" xfId="2" applyNumberFormat="1" applyFont="1" applyFill="1" applyBorder="1"/>
    <xf numFmtId="43" fontId="12" fillId="3" borderId="0" xfId="2" applyNumberFormat="1" applyFont="1" applyFill="1" applyAlignment="1">
      <alignment horizontal="center"/>
    </xf>
    <xf numFmtId="4" fontId="12" fillId="3" borderId="0" xfId="0" applyNumberFormat="1" applyFont="1" applyFill="1"/>
    <xf numFmtId="0" fontId="12" fillId="3" borderId="0" xfId="0" applyFont="1" applyFill="1" applyAlignment="1">
      <alignment horizontal="right"/>
    </xf>
    <xf numFmtId="0" fontId="12" fillId="3" borderId="0" xfId="0" applyFont="1" applyFill="1"/>
    <xf numFmtId="4" fontId="11" fillId="3" borderId="0" xfId="0" applyNumberFormat="1" applyFont="1" applyFill="1"/>
    <xf numFmtId="0" fontId="11" fillId="3" borderId="0" xfId="0" applyFont="1" applyFill="1" applyAlignment="1">
      <alignment horizontal="right"/>
    </xf>
    <xf numFmtId="0" fontId="11" fillId="3" borderId="0" xfId="0" applyFont="1" applyFill="1"/>
    <xf numFmtId="0" fontId="11" fillId="3" borderId="0" xfId="0" applyFont="1" applyFill="1" applyAlignment="1">
      <alignment horizontal="left"/>
    </xf>
    <xf numFmtId="0" fontId="11" fillId="3" borderId="0" xfId="0" applyFont="1" applyFill="1" applyAlignment="1">
      <alignment horizontal="left" wrapText="1"/>
    </xf>
    <xf numFmtId="49" fontId="13" fillId="3" borderId="0" xfId="0" applyNumberFormat="1" applyFont="1" applyFill="1" applyBorder="1" applyAlignment="1">
      <alignment horizontal="left" vertical="top"/>
    </xf>
    <xf numFmtId="49" fontId="13" fillId="3" borderId="0" xfId="0" applyNumberFormat="1" applyFont="1" applyFill="1" applyBorder="1" applyAlignment="1">
      <alignment horizontal="left"/>
    </xf>
    <xf numFmtId="49" fontId="13" fillId="3" borderId="0" xfId="0" applyNumberFormat="1" applyFont="1" applyFill="1" applyBorder="1" applyAlignment="1">
      <alignment horizontal="center"/>
    </xf>
    <xf numFmtId="0" fontId="11" fillId="3" borderId="0" xfId="0" applyFont="1" applyFill="1" applyAlignment="1">
      <alignment horizontal="left" vertical="top"/>
    </xf>
    <xf numFmtId="0" fontId="12" fillId="3" borderId="0" xfId="0" applyFont="1" applyFill="1" applyAlignment="1">
      <alignment horizontal="left" vertical="top"/>
    </xf>
    <xf numFmtId="0" fontId="12" fillId="3" borderId="0" xfId="0" applyFont="1" applyFill="1" applyAlignment="1">
      <alignment horizontal="left" wrapText="1"/>
    </xf>
    <xf numFmtId="3" fontId="11" fillId="4" borderId="3" xfId="0" applyNumberFormat="1" applyFont="1" applyFill="1" applyBorder="1"/>
    <xf numFmtId="3" fontId="11" fillId="4" borderId="3" xfId="0" applyNumberFormat="1" applyFont="1" applyFill="1" applyBorder="1" applyAlignment="1">
      <alignment horizontal="right"/>
    </xf>
    <xf numFmtId="0" fontId="11" fillId="3" borderId="3" xfId="0" applyFont="1" applyFill="1" applyBorder="1"/>
    <xf numFmtId="167" fontId="11" fillId="3" borderId="0" xfId="0" applyNumberFormat="1" applyFont="1" applyFill="1" applyAlignment="1">
      <alignment horizontal="left" vertical="top"/>
    </xf>
    <xf numFmtId="167" fontId="11" fillId="3" borderId="0" xfId="0" applyNumberFormat="1" applyFont="1" applyFill="1" applyAlignment="1">
      <alignment horizontal="left"/>
    </xf>
    <xf numFmtId="4" fontId="11" fillId="3" borderId="3" xfId="0" applyNumberFormat="1" applyFont="1" applyFill="1" applyBorder="1"/>
    <xf numFmtId="0" fontId="11" fillId="3" borderId="3" xfId="0" applyFont="1" applyFill="1" applyBorder="1" applyAlignment="1">
      <alignment horizontal="right"/>
    </xf>
    <xf numFmtId="4" fontId="11" fillId="3" borderId="0" xfId="0" applyNumberFormat="1" applyFont="1" applyFill="1" applyBorder="1"/>
    <xf numFmtId="0" fontId="11" fillId="3" borderId="0" xfId="0" applyFont="1" applyFill="1" applyBorder="1" applyAlignment="1">
      <alignment horizontal="right"/>
    </xf>
    <xf numFmtId="0" fontId="11" fillId="3" borderId="0" xfId="0" applyFont="1" applyFill="1" applyBorder="1"/>
    <xf numFmtId="0" fontId="30" fillId="3" borderId="0" xfId="0" applyFont="1" applyFill="1" applyAlignment="1">
      <alignment horizontal="justify" wrapText="1"/>
    </xf>
    <xf numFmtId="0" fontId="12" fillId="3" borderId="0" xfId="0" applyFont="1" applyFill="1" applyAlignment="1">
      <alignment horizontal="left" vertical="distributed"/>
    </xf>
    <xf numFmtId="0" fontId="11" fillId="3" borderId="0" xfId="0" applyFont="1" applyFill="1" applyAlignment="1">
      <alignment horizontal="left" vertical="distributed"/>
    </xf>
    <xf numFmtId="0" fontId="12" fillId="3" borderId="0" xfId="0" applyFont="1" applyFill="1" applyBorder="1" applyAlignment="1">
      <alignment horizontal="left" wrapText="1"/>
    </xf>
    <xf numFmtId="0" fontId="13" fillId="3" borderId="0" xfId="0" applyFont="1" applyFill="1" applyBorder="1" applyAlignment="1">
      <alignment horizontal="left" vertical="top"/>
    </xf>
    <xf numFmtId="0" fontId="13" fillId="3" borderId="0" xfId="0" applyFont="1" applyFill="1" applyBorder="1" applyAlignment="1">
      <alignment horizontal="left"/>
    </xf>
    <xf numFmtId="0" fontId="12" fillId="3" borderId="0" xfId="0" applyFont="1" applyFill="1" applyBorder="1" applyAlignment="1">
      <alignment horizontal="left" vertical="top"/>
    </xf>
    <xf numFmtId="0" fontId="12" fillId="3" borderId="0" xfId="0" applyFont="1" applyFill="1" applyAlignment="1">
      <alignment horizontal="left" vertical="distributed" wrapText="1"/>
    </xf>
    <xf numFmtId="0" fontId="12" fillId="3" borderId="0" xfId="0" applyFont="1" applyFill="1" applyAlignment="1">
      <alignment horizontal="center"/>
    </xf>
    <xf numFmtId="0" fontId="12" fillId="3" borderId="0" xfId="0" applyFont="1" applyFill="1" applyAlignment="1">
      <alignment horizontal="left"/>
    </xf>
    <xf numFmtId="43" fontId="12" fillId="3" borderId="0" xfId="0" applyNumberFormat="1" applyFont="1" applyFill="1" applyAlignment="1">
      <alignment horizontal="center"/>
    </xf>
    <xf numFmtId="0" fontId="11" fillId="3" borderId="0" xfId="0" applyFont="1" applyFill="1" applyAlignment="1">
      <alignment horizontal="center"/>
    </xf>
    <xf numFmtId="43" fontId="11" fillId="3" borderId="0" xfId="2" applyNumberFormat="1" applyFont="1" applyFill="1"/>
    <xf numFmtId="10" fontId="11" fillId="3" borderId="0" xfId="2" applyNumberFormat="1" applyFont="1" applyFill="1"/>
    <xf numFmtId="0" fontId="2" fillId="0" borderId="0" xfId="0" applyFont="1" applyFill="1" applyAlignment="1">
      <alignment horizontal="center"/>
    </xf>
    <xf numFmtId="164" fontId="5" fillId="0" borderId="0" xfId="1" applyFont="1" applyAlignment="1">
      <alignment horizontal="center"/>
    </xf>
    <xf numFmtId="0" fontId="1" fillId="0" borderId="0" xfId="0" applyFont="1" applyAlignment="1">
      <alignment horizontal="center"/>
    </xf>
    <xf numFmtId="0" fontId="5" fillId="0" borderId="0" xfId="0" applyFont="1" applyAlignment="1">
      <alignment horizontal="center"/>
    </xf>
    <xf numFmtId="0" fontId="14" fillId="3" borderId="0" xfId="2" applyFont="1" applyFill="1" applyBorder="1" applyAlignment="1">
      <alignment horizontal="center"/>
    </xf>
    <xf numFmtId="0" fontId="6" fillId="0" borderId="0" xfId="0" applyFont="1" applyAlignment="1">
      <alignment horizontal="left" wrapText="1"/>
    </xf>
    <xf numFmtId="0" fontId="6" fillId="0" borderId="0" xfId="0" applyFont="1" applyAlignment="1">
      <alignment horizontal="justify" wrapText="1"/>
    </xf>
    <xf numFmtId="0" fontId="6" fillId="0" borderId="0" xfId="0" applyFont="1" applyAlignment="1">
      <alignment horizontal="justify" vertical="center" wrapText="1"/>
    </xf>
    <xf numFmtId="0" fontId="6" fillId="0" borderId="0" xfId="0" applyFont="1" applyFill="1" applyAlignment="1">
      <alignment horizontal="justify" vertical="top" wrapText="1"/>
    </xf>
    <xf numFmtId="0" fontId="14" fillId="3" borderId="0" xfId="0" applyFont="1" applyFill="1" applyBorder="1" applyAlignment="1">
      <alignment horizontal="center"/>
    </xf>
    <xf numFmtId="0" fontId="31" fillId="0" borderId="0" xfId="2" applyFont="1" applyAlignment="1">
      <alignment horizontal="center"/>
    </xf>
    <xf numFmtId="0" fontId="32" fillId="0" borderId="0" xfId="2" applyFont="1"/>
    <xf numFmtId="0" fontId="33" fillId="0" borderId="0" xfId="2" applyFont="1" applyFill="1" applyAlignment="1">
      <alignment horizontal="center"/>
    </xf>
    <xf numFmtId="0" fontId="34" fillId="0" borderId="0" xfId="2" applyFont="1" applyFill="1" applyAlignment="1">
      <alignment horizontal="center"/>
    </xf>
    <xf numFmtId="164" fontId="34" fillId="0" borderId="0" xfId="1" applyFont="1" applyFill="1" applyAlignment="1">
      <alignment horizontal="center"/>
    </xf>
    <xf numFmtId="0" fontId="32" fillId="0" borderId="0" xfId="2" applyFont="1" applyAlignment="1">
      <alignment horizontal="centerContinuous"/>
    </xf>
    <xf numFmtId="164" fontId="32" fillId="0" borderId="0" xfId="1" applyFont="1" applyAlignment="1">
      <alignment horizontal="centerContinuous"/>
    </xf>
    <xf numFmtId="0" fontId="35" fillId="0" borderId="0" xfId="2" applyFont="1" applyAlignment="1">
      <alignment horizontal="left"/>
    </xf>
    <xf numFmtId="0" fontId="35" fillId="0" borderId="0" xfId="2" applyFont="1" applyAlignment="1">
      <alignment horizontal="center"/>
    </xf>
    <xf numFmtId="164" fontId="35" fillId="0" borderId="0" xfId="1" applyFont="1" applyAlignment="1">
      <alignment horizontal="center"/>
    </xf>
    <xf numFmtId="0" fontId="32" fillId="0" borderId="0" xfId="2" applyFont="1" applyAlignment="1">
      <alignment horizontal="left"/>
    </xf>
    <xf numFmtId="164" fontId="32" fillId="0" borderId="0" xfId="1" applyFont="1"/>
    <xf numFmtId="0" fontId="36" fillId="0" borderId="0" xfId="2" applyFont="1" applyAlignment="1">
      <alignment horizontal="left"/>
    </xf>
    <xf numFmtId="164" fontId="35" fillId="0" borderId="0" xfId="1" applyFont="1"/>
    <xf numFmtId="0" fontId="37" fillId="0" borderId="0" xfId="2" applyFont="1" applyAlignment="1">
      <alignment horizontal="left"/>
    </xf>
    <xf numFmtId="43" fontId="32" fillId="0" borderId="0" xfId="2" applyNumberFormat="1" applyFont="1"/>
    <xf numFmtId="0" fontId="35" fillId="0" borderId="0" xfId="2" applyFont="1"/>
    <xf numFmtId="164" fontId="32" fillId="0" borderId="0" xfId="2" applyNumberFormat="1" applyFont="1"/>
    <xf numFmtId="0" fontId="32" fillId="0" borderId="0" xfId="2" quotePrefix="1" applyFont="1" applyAlignment="1">
      <alignment horizontal="left"/>
    </xf>
    <xf numFmtId="0" fontId="35" fillId="0" borderId="0" xfId="2" quotePrefix="1" applyFont="1" applyAlignment="1">
      <alignment horizontal="left"/>
    </xf>
    <xf numFmtId="0" fontId="35" fillId="0" borderId="1" xfId="2" applyFont="1" applyFill="1" applyBorder="1"/>
    <xf numFmtId="164" fontId="32" fillId="0" borderId="1" xfId="1" applyFont="1" applyBorder="1"/>
    <xf numFmtId="164" fontId="35" fillId="0" borderId="1" xfId="1" applyFont="1" applyBorder="1"/>
    <xf numFmtId="0" fontId="35" fillId="0" borderId="0" xfId="2" applyFont="1" applyAlignment="1">
      <alignment horizontal="center"/>
    </xf>
    <xf numFmtId="164" fontId="35" fillId="0" borderId="0" xfId="1" applyFont="1" applyAlignment="1">
      <alignment horizontal="center"/>
    </xf>
    <xf numFmtId="9" fontId="32" fillId="0" borderId="0" xfId="2" applyNumberFormat="1" applyFont="1"/>
    <xf numFmtId="0" fontId="35" fillId="0" borderId="0" xfId="2" applyFont="1" applyAlignment="1">
      <alignment horizontal="left" vertical="distributed"/>
    </xf>
    <xf numFmtId="0" fontId="32" fillId="0" borderId="0" xfId="2" applyFont="1" applyAlignment="1"/>
    <xf numFmtId="0" fontId="32" fillId="0" borderId="0" xfId="2" applyFont="1" applyAlignment="1">
      <alignment vertical="distributed"/>
    </xf>
    <xf numFmtId="0" fontId="35" fillId="0" borderId="0" xfId="2" applyFont="1" applyAlignment="1"/>
    <xf numFmtId="0" fontId="35" fillId="0" borderId="0" xfId="2" applyFont="1" applyAlignment="1">
      <alignment vertical="distributed"/>
    </xf>
    <xf numFmtId="164" fontId="32" fillId="0" borderId="0" xfId="1" applyFont="1" applyAlignment="1">
      <alignment horizontal="center"/>
    </xf>
    <xf numFmtId="0" fontId="35" fillId="0" borderId="0" xfId="2" applyFont="1" applyAlignment="1">
      <alignment horizontal="center" vertical="distributed"/>
    </xf>
    <xf numFmtId="0" fontId="32" fillId="0" borderId="0" xfId="2" applyFont="1" applyAlignment="1">
      <alignment horizontal="left" vertical="distributed"/>
    </xf>
    <xf numFmtId="0" fontId="38" fillId="0" borderId="0" xfId="2" applyFont="1" applyAlignment="1">
      <alignment horizontal="left"/>
    </xf>
    <xf numFmtId="0" fontId="39" fillId="0" borderId="0" xfId="2" applyFont="1" applyAlignment="1">
      <alignment horizontal="left" vertical="distributed"/>
    </xf>
    <xf numFmtId="165" fontId="38" fillId="0" borderId="0" xfId="2" applyNumberFormat="1" applyFont="1"/>
    <xf numFmtId="0" fontId="40" fillId="0" borderId="0" xfId="2" applyFont="1" applyAlignment="1">
      <alignment horizontal="left" vertical="distributed"/>
    </xf>
    <xf numFmtId="164" fontId="35" fillId="0" borderId="0" xfId="2" applyNumberFormat="1" applyFont="1"/>
    <xf numFmtId="165" fontId="32" fillId="0" borderId="0" xfId="2" applyNumberFormat="1" applyFont="1"/>
    <xf numFmtId="164" fontId="38" fillId="0" borderId="0" xfId="1" applyFont="1"/>
    <xf numFmtId="0" fontId="35" fillId="0" borderId="1" xfId="2" applyFont="1" applyFill="1" applyBorder="1" applyAlignment="1">
      <alignment horizontal="center"/>
    </xf>
    <xf numFmtId="164" fontId="32" fillId="0" borderId="1" xfId="1" applyFont="1" applyFill="1" applyBorder="1"/>
    <xf numFmtId="164" fontId="35" fillId="0" borderId="1" xfId="1" applyFont="1" applyFill="1" applyBorder="1"/>
    <xf numFmtId="0" fontId="35" fillId="26" borderId="0" xfId="2" applyFont="1" applyFill="1" applyAlignment="1">
      <alignment horizontal="left"/>
    </xf>
    <xf numFmtId="0" fontId="35" fillId="26" borderId="0" xfId="2" applyFont="1" applyFill="1" applyAlignment="1">
      <alignment horizontal="center"/>
    </xf>
    <xf numFmtId="164" fontId="35" fillId="26" borderId="0" xfId="1" applyFont="1" applyFill="1" applyAlignment="1">
      <alignment horizontal="center"/>
    </xf>
    <xf numFmtId="0" fontId="38" fillId="3" borderId="0" xfId="2" applyFont="1" applyFill="1" applyAlignment="1">
      <alignment horizontal="justify" wrapText="1"/>
    </xf>
    <xf numFmtId="0" fontId="35" fillId="0" borderId="1" xfId="2" applyFont="1" applyBorder="1"/>
    <xf numFmtId="0" fontId="38" fillId="0" borderId="0" xfId="2" applyFont="1" applyAlignment="1">
      <alignment horizontal="justify" vertical="center" wrapText="1"/>
    </xf>
    <xf numFmtId="0" fontId="38" fillId="0" borderId="0" xfId="2" applyFont="1" applyAlignment="1">
      <alignment horizontal="left" vertical="distributed"/>
    </xf>
    <xf numFmtId="0" fontId="35" fillId="0" borderId="1" xfId="2" applyFont="1" applyBorder="1" applyAlignment="1">
      <alignment horizontal="center"/>
    </xf>
    <xf numFmtId="0" fontId="41" fillId="27" borderId="0" xfId="2" applyFont="1" applyFill="1" applyAlignment="1">
      <alignment horizontal="left"/>
    </xf>
    <xf numFmtId="0" fontId="41" fillId="27" borderId="0" xfId="2" applyFont="1" applyFill="1" applyAlignment="1">
      <alignment horizontal="center"/>
    </xf>
    <xf numFmtId="164" fontId="41" fillId="27" borderId="0" xfId="1" applyFont="1" applyFill="1" applyAlignment="1">
      <alignment horizontal="center"/>
    </xf>
  </cellXfs>
  <cellStyles count="52">
    <cellStyle name="20% - Accent1" xfId="4"/>
    <cellStyle name="20% - Accent2" xfId="5"/>
    <cellStyle name="20% - Accent3" xfId="6"/>
    <cellStyle name="20% - Accent4" xfId="7"/>
    <cellStyle name="20% - Accent5" xfId="8"/>
    <cellStyle name="20% - Accent6" xfId="9"/>
    <cellStyle name="40% - Accent1" xfId="10"/>
    <cellStyle name="40% - Accent2" xfId="11"/>
    <cellStyle name="40% - Accent3" xfId="12"/>
    <cellStyle name="40% - Accent4" xfId="13"/>
    <cellStyle name="40% - Accent5" xfId="14"/>
    <cellStyle name="40% - Accent6" xfId="15"/>
    <cellStyle name="60% - Accent1" xfId="16"/>
    <cellStyle name="60% - Accent2" xfId="17"/>
    <cellStyle name="60% - Accent3" xfId="18"/>
    <cellStyle name="60% - Accent4" xfId="19"/>
    <cellStyle name="60% - Accent5" xfId="20"/>
    <cellStyle name="60% - Accent6" xfId="21"/>
    <cellStyle name="Accent1" xfId="22"/>
    <cellStyle name="Accent2" xfId="23"/>
    <cellStyle name="Accent3" xfId="24"/>
    <cellStyle name="Accent4" xfId="25"/>
    <cellStyle name="Accent5" xfId="26"/>
    <cellStyle name="Accent6" xfId="27"/>
    <cellStyle name="Bad" xfId="28"/>
    <cellStyle name="Calculation" xfId="29"/>
    <cellStyle name="Check Cell" xfId="30"/>
    <cellStyle name="Explanatory Text" xfId="31"/>
    <cellStyle name="Good" xfId="32"/>
    <cellStyle name="Heading 1" xfId="33"/>
    <cellStyle name="Heading 2" xfId="34"/>
    <cellStyle name="Heading 3" xfId="35"/>
    <cellStyle name="Heading 4" xfId="36"/>
    <cellStyle name="Input" xfId="37"/>
    <cellStyle name="Linked Cell" xfId="38"/>
    <cellStyle name="Millares" xfId="1" builtinId="3"/>
    <cellStyle name="Millares 2" xfId="3"/>
    <cellStyle name="Millares 2 2" xfId="39"/>
    <cellStyle name="Millares 2 2 2" xfId="40"/>
    <cellStyle name="Millares 2 3" xfId="41"/>
    <cellStyle name="Millares 3" xfId="42"/>
    <cellStyle name="Millares 3 2" xfId="43"/>
    <cellStyle name="Normal" xfId="0" builtinId="0"/>
    <cellStyle name="Normal 2" xfId="2"/>
    <cellStyle name="Normal 2 2" xfId="44"/>
    <cellStyle name="Note" xfId="45"/>
    <cellStyle name="Output" xfId="46"/>
    <cellStyle name="Porcentaje 2" xfId="47"/>
    <cellStyle name="Porcentaje 2 2" xfId="48"/>
    <cellStyle name="Porcentaje 3" xfId="49"/>
    <cellStyle name="Title" xfId="50"/>
    <cellStyle name="Warning Text" xfId="51"/>
  </cellStyles>
  <dxfs count="0"/>
  <tableStyles count="0" defaultTableStyle="TableStyleMedium2" defaultPivotStyle="PivotStyleLight16"/>
  <colors>
    <mruColors>
      <color rgb="FF007D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3</xdr:row>
      <xdr:rowOff>96342</xdr:rowOff>
    </xdr:to>
    <xdr:pic>
      <xdr:nvPicPr>
        <xdr:cNvPr id="2" name="Imagen 1" descr="FirmaCorreo_Bicentenario">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66875" cy="6392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3</xdr:row>
      <xdr:rowOff>96342</xdr:rowOff>
    </xdr:to>
    <xdr:pic>
      <xdr:nvPicPr>
        <xdr:cNvPr id="2" name="Imagen 1" descr="FirmaCorreo_Bicentenario">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23950" cy="5821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3</xdr:row>
      <xdr:rowOff>96342</xdr:rowOff>
    </xdr:to>
    <xdr:pic>
      <xdr:nvPicPr>
        <xdr:cNvPr id="2" name="Imagen 2" descr="FirmaCorreo_Bicentenario">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23950" cy="5821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914400</xdr:colOff>
      <xdr:row>5</xdr:row>
      <xdr:rowOff>26902</xdr:rowOff>
    </xdr:to>
    <xdr:pic>
      <xdr:nvPicPr>
        <xdr:cNvPr id="2" name="Imagen 1" descr="FirmaCorreo_Bicentenario">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81225" cy="8365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murbina\Documents\2016\Presupuesto%202016\Modificaci&#243;n%20N%201-2016%20Corregid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eletrabajo\Modificaci&#243;n%20N&#186;1-20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murbina\AppData\Local\Microsoft\Windows\INetCache\Content.Outlook\9692QHKP\Presupuesto%20Extraordinario%2001-2018%20visto%20bueno%20D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Teletrabajo\Modificaci&#243;n%20N&#186;3-20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Teletrabajo\Modificaci&#243;n%20N&#186;2-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Teletrabajo\Modificaci&#243;n%20N&#186;4-20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Teletrabajo\Modificaci&#243;n%20N&#186;5-20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Teletrabajo\Modificaci&#243;n%20N&#186;6-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T"/>
      <sheetName val="CTAS"/>
      <sheetName val="DEPTOS"/>
      <sheetName val="SOLICITUD"/>
      <sheetName val="MAYORIZACIÓN"/>
      <sheetName val="Total por Subp"/>
      <sheetName val="SIIP"/>
      <sheetName val="BOS"/>
    </sheetNames>
    <sheetDataSet>
      <sheetData sheetId="0">
        <row r="1">
          <cell r="A1">
            <v>0</v>
          </cell>
          <cell r="B1" t="str">
            <v>Ingresar código</v>
          </cell>
          <cell r="M1">
            <v>0</v>
          </cell>
        </row>
        <row r="2">
          <cell r="A2" t="str">
            <v>0.01.01</v>
          </cell>
          <cell r="B2" t="str">
            <v>Sueldo para Cargos Fijos</v>
          </cell>
          <cell r="M2">
            <v>0</v>
          </cell>
        </row>
        <row r="3">
          <cell r="A3" t="str">
            <v>0.01.05</v>
          </cell>
          <cell r="B3" t="str">
            <v>Suplencias</v>
          </cell>
          <cell r="M3">
            <v>0</v>
          </cell>
        </row>
        <row r="4">
          <cell r="A4" t="str">
            <v>0.02.01</v>
          </cell>
          <cell r="B4" t="str">
            <v>Tiempo Extraordinario</v>
          </cell>
          <cell r="M4">
            <v>0</v>
          </cell>
        </row>
        <row r="5">
          <cell r="A5" t="str">
            <v>0.02.02</v>
          </cell>
          <cell r="B5" t="str">
            <v>Recargo de funciones</v>
          </cell>
          <cell r="M5">
            <v>0</v>
          </cell>
        </row>
        <row r="6">
          <cell r="A6" t="str">
            <v>0.02.05</v>
          </cell>
          <cell r="B6" t="str">
            <v>Dietas</v>
          </cell>
          <cell r="M6">
            <v>0</v>
          </cell>
        </row>
        <row r="7">
          <cell r="A7" t="str">
            <v>0.03.01</v>
          </cell>
          <cell r="B7" t="str">
            <v>Retribución por años servidos</v>
          </cell>
          <cell r="M7">
            <v>0</v>
          </cell>
        </row>
        <row r="8">
          <cell r="A8" t="str">
            <v>0.03.02</v>
          </cell>
          <cell r="B8" t="str">
            <v>Restricción al ejercicio liberal de la profesión</v>
          </cell>
          <cell r="M8">
            <v>0</v>
          </cell>
        </row>
        <row r="9">
          <cell r="A9" t="str">
            <v>0.03.03</v>
          </cell>
          <cell r="B9" t="str">
            <v>Decimotercer mes</v>
          </cell>
          <cell r="M9">
            <v>0</v>
          </cell>
        </row>
        <row r="10">
          <cell r="A10" t="str">
            <v>0.03.04</v>
          </cell>
          <cell r="B10" t="str">
            <v>Salario Escolar</v>
          </cell>
          <cell r="M10">
            <v>0</v>
          </cell>
        </row>
        <row r="11">
          <cell r="A11" t="str">
            <v>0.03.99</v>
          </cell>
          <cell r="B11" t="str">
            <v>Otros incentivos salariales</v>
          </cell>
          <cell r="M11">
            <v>0</v>
          </cell>
        </row>
        <row r="12">
          <cell r="A12" t="str">
            <v>0.04.01</v>
          </cell>
          <cell r="B12" t="str">
            <v>Contribución Patronal al Seguro de Salud</v>
          </cell>
          <cell r="M12">
            <v>0</v>
          </cell>
        </row>
        <row r="13">
          <cell r="A13" t="str">
            <v>0.04.05</v>
          </cell>
          <cell r="B13" t="str">
            <v>Contribución Patronal al Banco Popular</v>
          </cell>
          <cell r="M13">
            <v>0</v>
          </cell>
        </row>
        <row r="14">
          <cell r="A14" t="str">
            <v>0.05.01</v>
          </cell>
          <cell r="B14" t="str">
            <v>Contribución Patronal al Seguro de Pensi</v>
          </cell>
          <cell r="M14">
            <v>0</v>
          </cell>
        </row>
        <row r="15">
          <cell r="A15" t="str">
            <v>0.05.02</v>
          </cell>
          <cell r="B15" t="str">
            <v>Aporte Patronal al Regimen Obligatorio d</v>
          </cell>
          <cell r="M15">
            <v>0</v>
          </cell>
        </row>
        <row r="16">
          <cell r="A16" t="str">
            <v>0.05.03</v>
          </cell>
          <cell r="B16" t="str">
            <v>Aporte Patronal al Fondo de Capitalizaci</v>
          </cell>
          <cell r="M16">
            <v>0</v>
          </cell>
        </row>
        <row r="17">
          <cell r="A17" t="str">
            <v>1.01.01</v>
          </cell>
          <cell r="B17" t="str">
            <v>Alquiler de edificios, locales y terrenos</v>
          </cell>
        </row>
        <row r="18">
          <cell r="A18" t="str">
            <v>1.01.02</v>
          </cell>
          <cell r="B18" t="str">
            <v>Alquiler de maquinaria, equipo y mobiliario</v>
          </cell>
        </row>
        <row r="19">
          <cell r="A19" t="str">
            <v>1.01.03</v>
          </cell>
          <cell r="B19" t="str">
            <v>Alquiler de equipo de cómputo</v>
          </cell>
        </row>
        <row r="20">
          <cell r="A20" t="str">
            <v>1.01.04</v>
          </cell>
          <cell r="B20" t="str">
            <v>Alquiler y derechos de telecomunicaciones</v>
          </cell>
        </row>
        <row r="21">
          <cell r="A21" t="str">
            <v>1.01.99</v>
          </cell>
          <cell r="B21" t="str">
            <v>Otros alquileres</v>
          </cell>
        </row>
        <row r="22">
          <cell r="A22" t="str">
            <v>1.02.01</v>
          </cell>
          <cell r="B22" t="str">
            <v>Servicio de agua y alcantarillado</v>
          </cell>
        </row>
        <row r="23">
          <cell r="A23" t="str">
            <v>1.02.02</v>
          </cell>
          <cell r="B23" t="str">
            <v xml:space="preserve">Servicio de energía eléctrica  </v>
          </cell>
        </row>
        <row r="24">
          <cell r="A24" t="str">
            <v>1.02.03</v>
          </cell>
          <cell r="B24" t="str">
            <v xml:space="preserve">Servicio de correo  </v>
          </cell>
        </row>
        <row r="25">
          <cell r="A25" t="str">
            <v>1.02.04</v>
          </cell>
          <cell r="B25" t="str">
            <v>Servicio de telecomunicaciones</v>
          </cell>
        </row>
        <row r="26">
          <cell r="A26" t="str">
            <v>1.02.99</v>
          </cell>
          <cell r="B26" t="str">
            <v xml:space="preserve">Otros servicios básicos  </v>
          </cell>
        </row>
        <row r="27">
          <cell r="A27" t="str">
            <v>1.03.01</v>
          </cell>
          <cell r="B27" t="str">
            <v>Información</v>
          </cell>
        </row>
        <row r="28">
          <cell r="A28" t="str">
            <v>1.03.02</v>
          </cell>
          <cell r="B28" t="str">
            <v>Publicidad y propaganda</v>
          </cell>
        </row>
        <row r="29">
          <cell r="A29" t="str">
            <v>1.03.03</v>
          </cell>
          <cell r="B29" t="str">
            <v xml:space="preserve">Impresión, encuadernación y otros </v>
          </cell>
        </row>
        <row r="30">
          <cell r="A30" t="str">
            <v>1.03.04</v>
          </cell>
          <cell r="B30" t="str">
            <v>Transporte de  bienes</v>
          </cell>
        </row>
        <row r="31">
          <cell r="A31" t="str">
            <v>1.03.05</v>
          </cell>
          <cell r="B31" t="str">
            <v>Servicios aduaneros</v>
          </cell>
        </row>
        <row r="32">
          <cell r="A32" t="str">
            <v>1.03.06</v>
          </cell>
          <cell r="B32" t="str">
            <v>Comisiones y gastos por servicios financieros y comerciales</v>
          </cell>
        </row>
        <row r="33">
          <cell r="A33" t="str">
            <v>1.03.07</v>
          </cell>
          <cell r="B33" t="str">
            <v>Servicios de transferencia electrónica de información</v>
          </cell>
        </row>
        <row r="34">
          <cell r="A34" t="str">
            <v>1.04.01</v>
          </cell>
          <cell r="B34" t="str">
            <v>Servicios médicos y de laboratorio</v>
          </cell>
        </row>
        <row r="35">
          <cell r="A35" t="str">
            <v>1.04.02</v>
          </cell>
          <cell r="B35" t="str">
            <v>Servicios jurídicos</v>
          </cell>
        </row>
        <row r="36">
          <cell r="A36" t="str">
            <v>1.04.03</v>
          </cell>
          <cell r="B36" t="str">
            <v>Servicios de ingeniería</v>
          </cell>
        </row>
        <row r="37">
          <cell r="A37" t="str">
            <v>1.04.04</v>
          </cell>
          <cell r="B37" t="str">
            <v>Servicios en ciencias económicas y sociales</v>
          </cell>
        </row>
        <row r="38">
          <cell r="A38" t="str">
            <v>1.04.05</v>
          </cell>
          <cell r="B38" t="str">
            <v>Servicios de desarrollo de sistemas informáticos</v>
          </cell>
        </row>
        <row r="39">
          <cell r="A39" t="str">
            <v>1.04.06</v>
          </cell>
          <cell r="B39" t="str">
            <v>Servicios generales</v>
          </cell>
        </row>
        <row r="40">
          <cell r="A40" t="str">
            <v>1.04.99</v>
          </cell>
          <cell r="B40" t="str">
            <v>Otros servicios de gestión y apoyo</v>
          </cell>
        </row>
        <row r="41">
          <cell r="A41" t="str">
            <v>1.05.01</v>
          </cell>
          <cell r="B41" t="str">
            <v>Transporte dentro del país</v>
          </cell>
        </row>
        <row r="42">
          <cell r="A42" t="str">
            <v>1.05.02</v>
          </cell>
          <cell r="B42" t="str">
            <v>Viáticos dentro del país</v>
          </cell>
        </row>
        <row r="43">
          <cell r="A43" t="str">
            <v>1.05.03</v>
          </cell>
          <cell r="B43" t="str">
            <v>Transporte en el exterior</v>
          </cell>
        </row>
        <row r="44">
          <cell r="A44" t="str">
            <v>1.05.04</v>
          </cell>
          <cell r="B44" t="str">
            <v>Viáticos en el exterior</v>
          </cell>
        </row>
        <row r="45">
          <cell r="A45" t="str">
            <v>1.06.01</v>
          </cell>
          <cell r="B45" t="str">
            <v>Seguros</v>
          </cell>
        </row>
        <row r="46">
          <cell r="A46" t="str">
            <v>1.06.02</v>
          </cell>
          <cell r="B46" t="str">
            <v>Reaseguros</v>
          </cell>
        </row>
        <row r="47">
          <cell r="A47" t="str">
            <v>1.06.03</v>
          </cell>
          <cell r="B47" t="str">
            <v>Obligaciones por contratos de seguros</v>
          </cell>
        </row>
        <row r="48">
          <cell r="A48" t="str">
            <v>1.07.01</v>
          </cell>
          <cell r="B48" t="str">
            <v>Actividades de capacitación</v>
          </cell>
        </row>
        <row r="49">
          <cell r="A49" t="str">
            <v>1.07.02</v>
          </cell>
          <cell r="B49" t="str">
            <v>Actividades protocolarias y sociales</v>
          </cell>
        </row>
        <row r="50">
          <cell r="A50" t="str">
            <v>1.07.03</v>
          </cell>
          <cell r="B50" t="str">
            <v>Gastos de representación institucional</v>
          </cell>
        </row>
        <row r="51">
          <cell r="A51" t="str">
            <v>1.08.01</v>
          </cell>
          <cell r="B51" t="str">
            <v>Mantenimiento de edificios y locales</v>
          </cell>
        </row>
        <row r="52">
          <cell r="A52" t="str">
            <v>1.08.02</v>
          </cell>
          <cell r="B52" t="str">
            <v>Mantenimiento de vías de comunicación</v>
          </cell>
        </row>
        <row r="53">
          <cell r="A53" t="str">
            <v>1.08.03</v>
          </cell>
          <cell r="B53" t="str">
            <v>Mantenimiento de instalaciones y otras obras</v>
          </cell>
        </row>
        <row r="54">
          <cell r="A54" t="str">
            <v>1.08.04</v>
          </cell>
          <cell r="B54" t="str">
            <v xml:space="preserve">Mantenimiento y reparación de maquinaria y equipo de producción </v>
          </cell>
        </row>
        <row r="55">
          <cell r="A55" t="str">
            <v>1.08.05</v>
          </cell>
          <cell r="B55" t="str">
            <v xml:space="preserve">Mantenimiento y reparación de equipo de transporte </v>
          </cell>
        </row>
        <row r="56">
          <cell r="A56" t="str">
            <v>1.08.06</v>
          </cell>
          <cell r="B56" t="str">
            <v>Mantenimiento y reparación de equipo de comunicación</v>
          </cell>
        </row>
        <row r="57">
          <cell r="A57" t="str">
            <v>1.08.07</v>
          </cell>
          <cell r="B57" t="str">
            <v xml:space="preserve">Mantenimiento y reparación de equipo y mobiliario  de oficina </v>
          </cell>
        </row>
        <row r="58">
          <cell r="A58" t="str">
            <v>1.08.08</v>
          </cell>
          <cell r="B58" t="str">
            <v>Mantenimiento y reparación de equipo de cómputo y sistemas de información</v>
          </cell>
        </row>
        <row r="59">
          <cell r="A59" t="str">
            <v>1.08.99</v>
          </cell>
          <cell r="B59" t="str">
            <v xml:space="preserve">Mantenimiento y reparación de otros equipos </v>
          </cell>
        </row>
        <row r="60">
          <cell r="A60" t="str">
            <v>1.09.01</v>
          </cell>
          <cell r="B60" t="str">
            <v>Impuestos sobre ingresos y utilidades</v>
          </cell>
        </row>
        <row r="61">
          <cell r="A61" t="str">
            <v>1.09.02</v>
          </cell>
          <cell r="B61" t="str">
            <v>Impuestos sobre bienes inmuebles</v>
          </cell>
        </row>
        <row r="62">
          <cell r="A62" t="str">
            <v>1.09.03</v>
          </cell>
          <cell r="B62" t="str">
            <v>Impuestos de patentes</v>
          </cell>
        </row>
        <row r="63">
          <cell r="A63" t="str">
            <v>1.09.99</v>
          </cell>
          <cell r="B63" t="str">
            <v>Otros impuestos</v>
          </cell>
        </row>
        <row r="64">
          <cell r="A64" t="str">
            <v>1.99.01</v>
          </cell>
          <cell r="B64" t="str">
            <v>Servicios de regulación</v>
          </cell>
        </row>
        <row r="65">
          <cell r="A65" t="str">
            <v>1.99.02</v>
          </cell>
          <cell r="B65" t="str">
            <v>Intereses moratorios y multas</v>
          </cell>
        </row>
        <row r="66">
          <cell r="A66" t="str">
            <v>1.99.03</v>
          </cell>
          <cell r="B66" t="str">
            <v>Gastos de oficinas en el exterior</v>
          </cell>
        </row>
        <row r="67">
          <cell r="A67" t="str">
            <v>1.99.04</v>
          </cell>
          <cell r="B67" t="str">
            <v>Gastos de misiones especiales en el exterior</v>
          </cell>
        </row>
        <row r="68">
          <cell r="A68" t="str">
            <v>1.99.05</v>
          </cell>
          <cell r="B68" t="str">
            <v>Deducibles</v>
          </cell>
        </row>
        <row r="69">
          <cell r="A69" t="str">
            <v>1.99.99</v>
          </cell>
          <cell r="B69" t="str">
            <v>Otros servicios no especificados</v>
          </cell>
        </row>
        <row r="70">
          <cell r="A70" t="str">
            <v>2.01.01</v>
          </cell>
          <cell r="B70" t="str">
            <v>Combustibles y lubricantes</v>
          </cell>
        </row>
        <row r="71">
          <cell r="A71" t="str">
            <v>2.01.02</v>
          </cell>
          <cell r="B71" t="str">
            <v>Productos farmacéuticos y medicinales</v>
          </cell>
        </row>
        <row r="72">
          <cell r="A72" t="str">
            <v>2.01.03</v>
          </cell>
          <cell r="B72" t="str">
            <v>Productos veterinarios</v>
          </cell>
        </row>
        <row r="73">
          <cell r="A73" t="str">
            <v>2.01.04</v>
          </cell>
          <cell r="B73" t="str">
            <v>Tintas, pinturas y diluyentes</v>
          </cell>
        </row>
        <row r="74">
          <cell r="A74" t="str">
            <v>2.01.99</v>
          </cell>
          <cell r="B74" t="str">
            <v>Otros productos químicos</v>
          </cell>
        </row>
        <row r="75">
          <cell r="A75" t="str">
            <v>2.02.01</v>
          </cell>
          <cell r="B75" t="str">
            <v>Productos pecuarios y otras especies</v>
          </cell>
        </row>
        <row r="76">
          <cell r="A76" t="str">
            <v>2.02.02</v>
          </cell>
          <cell r="B76" t="str">
            <v>Productos agroforestales</v>
          </cell>
        </row>
        <row r="77">
          <cell r="A77" t="str">
            <v>2.02.03</v>
          </cell>
          <cell r="B77" t="str">
            <v>Alimentos y bebidas</v>
          </cell>
        </row>
        <row r="78">
          <cell r="A78" t="str">
            <v>2.02.04</v>
          </cell>
          <cell r="B78" t="str">
            <v>Alimentos para animales</v>
          </cell>
        </row>
        <row r="79">
          <cell r="A79" t="str">
            <v>2.03.01</v>
          </cell>
          <cell r="B79" t="str">
            <v>Materiales y productos metálicos</v>
          </cell>
        </row>
        <row r="80">
          <cell r="A80" t="str">
            <v>2.03.02</v>
          </cell>
          <cell r="B80" t="str">
            <v>Materiales y productos minerales y asfálticos</v>
          </cell>
        </row>
        <row r="81">
          <cell r="A81" t="str">
            <v>2.03.03</v>
          </cell>
          <cell r="B81" t="str">
            <v>Madera y sus derivados</v>
          </cell>
        </row>
        <row r="82">
          <cell r="A82" t="str">
            <v>2.03.04</v>
          </cell>
          <cell r="B82" t="str">
            <v>Materiales y productos eléctricos, telefónicos y de cómputo</v>
          </cell>
        </row>
        <row r="83">
          <cell r="A83" t="str">
            <v>2.03.05</v>
          </cell>
          <cell r="B83" t="str">
            <v>Materiales y productos de vidrio</v>
          </cell>
        </row>
        <row r="84">
          <cell r="A84" t="str">
            <v>2.03.06</v>
          </cell>
          <cell r="B84" t="str">
            <v>Materiales y productos de plástico</v>
          </cell>
        </row>
        <row r="85">
          <cell r="A85" t="str">
            <v>2.03.99</v>
          </cell>
          <cell r="B85" t="str">
            <v>Otros materiales y productos de uso en la construcción</v>
          </cell>
        </row>
        <row r="86">
          <cell r="A86" t="str">
            <v>2.04.01</v>
          </cell>
          <cell r="B86" t="str">
            <v>Herramientas e instrumentos</v>
          </cell>
        </row>
        <row r="87">
          <cell r="A87" t="str">
            <v>2.04.02</v>
          </cell>
          <cell r="B87" t="str">
            <v>Repuestos y accesorios</v>
          </cell>
        </row>
        <row r="88">
          <cell r="A88" t="str">
            <v>2.05.01</v>
          </cell>
          <cell r="B88" t="str">
            <v>Materia prima</v>
          </cell>
        </row>
        <row r="89">
          <cell r="A89" t="str">
            <v>2.05.02</v>
          </cell>
          <cell r="B89" t="str">
            <v>Productos terminados</v>
          </cell>
        </row>
        <row r="90">
          <cell r="A90" t="str">
            <v>2.05.03</v>
          </cell>
          <cell r="B90" t="str">
            <v>Energía eléctrica</v>
          </cell>
        </row>
        <row r="91">
          <cell r="A91" t="str">
            <v>2.05.99</v>
          </cell>
          <cell r="B91" t="str">
            <v>Otros bienes para la producción y comercialización</v>
          </cell>
        </row>
        <row r="92">
          <cell r="A92" t="str">
            <v>2.99.01</v>
          </cell>
          <cell r="B92" t="str">
            <v>Utiles y materiales de oficina y cómputo</v>
          </cell>
        </row>
        <row r="93">
          <cell r="A93" t="str">
            <v>2.99.02</v>
          </cell>
          <cell r="B93" t="str">
            <v>Utiles y materiales médico, hospitalario y de investigación</v>
          </cell>
        </row>
        <row r="94">
          <cell r="A94" t="str">
            <v>2.99.03</v>
          </cell>
          <cell r="B94" t="str">
            <v xml:space="preserve">Productos de papel, cartón e impresos </v>
          </cell>
        </row>
        <row r="95">
          <cell r="A95" t="str">
            <v>2.99.04</v>
          </cell>
          <cell r="B95" t="str">
            <v>Textiles y vestuario</v>
          </cell>
        </row>
        <row r="96">
          <cell r="A96" t="str">
            <v>2.99.05</v>
          </cell>
          <cell r="B96" t="str">
            <v>Utiles y materiales de limpieza</v>
          </cell>
        </row>
        <row r="97">
          <cell r="A97" t="str">
            <v>2.99.06</v>
          </cell>
          <cell r="B97" t="str">
            <v>Utiles y materiales de resguardo y seguridad</v>
          </cell>
        </row>
        <row r="98">
          <cell r="A98" t="str">
            <v>2.99.07</v>
          </cell>
          <cell r="B98" t="str">
            <v>Utiles y materiales de cocina y comedor</v>
          </cell>
        </row>
        <row r="99">
          <cell r="A99" t="str">
            <v>2.99.99</v>
          </cell>
          <cell r="B99" t="str">
            <v>Otros útiles, materiales y suministros</v>
          </cell>
        </row>
        <row r="100">
          <cell r="A100" t="str">
            <v>5.01.01</v>
          </cell>
          <cell r="B100" t="str">
            <v>Maquinaria y equipo para la producción</v>
          </cell>
        </row>
        <row r="101">
          <cell r="A101" t="str">
            <v>5.01.02</v>
          </cell>
          <cell r="B101" t="str">
            <v>Equipo de transporte</v>
          </cell>
        </row>
        <row r="102">
          <cell r="A102" t="str">
            <v>5.01.03</v>
          </cell>
          <cell r="B102" t="str">
            <v>Equipo de comunicación</v>
          </cell>
        </row>
        <row r="103">
          <cell r="A103" t="str">
            <v>5.01.04</v>
          </cell>
          <cell r="B103" t="str">
            <v>Equipo y mobiliario de oficina</v>
          </cell>
        </row>
        <row r="104">
          <cell r="A104" t="str">
            <v>5.01.05</v>
          </cell>
          <cell r="B104" t="str">
            <v>Equipo y programas  de cómputo</v>
          </cell>
        </row>
        <row r="105">
          <cell r="A105" t="str">
            <v>5.01.06</v>
          </cell>
          <cell r="B105" t="str">
            <v>Equipo sanitario, de laboratorio e investigación</v>
          </cell>
        </row>
        <row r="106">
          <cell r="A106" t="str">
            <v>5.01.07</v>
          </cell>
          <cell r="B106" t="str">
            <v>Equipo y mobiliario educacional, deportivo y recreativo</v>
          </cell>
        </row>
        <row r="107">
          <cell r="A107" t="str">
            <v>5.01.99</v>
          </cell>
          <cell r="B107" t="str">
            <v>Maquinaria y equipo diverso</v>
          </cell>
        </row>
        <row r="108">
          <cell r="A108" t="str">
            <v>5.02.01</v>
          </cell>
          <cell r="B108" t="str">
            <v>Edificios</v>
          </cell>
        </row>
        <row r="109">
          <cell r="A109" t="str">
            <v>5.02.02</v>
          </cell>
          <cell r="B109" t="str">
            <v>Vías de comunicación terrestre</v>
          </cell>
        </row>
        <row r="110">
          <cell r="A110" t="str">
            <v>5.02.03</v>
          </cell>
          <cell r="B110" t="str">
            <v>Vías férreas</v>
          </cell>
        </row>
        <row r="111">
          <cell r="A111" t="str">
            <v>5.02.04</v>
          </cell>
          <cell r="B111" t="str">
            <v>Obras marítimas y fluviales</v>
          </cell>
        </row>
        <row r="112">
          <cell r="A112" t="str">
            <v>5.02.05</v>
          </cell>
          <cell r="B112" t="str">
            <v>Aeropuertos</v>
          </cell>
        </row>
        <row r="113">
          <cell r="A113" t="str">
            <v>5.02.06</v>
          </cell>
          <cell r="B113" t="str">
            <v>Obras urbanísticas</v>
          </cell>
        </row>
        <row r="114">
          <cell r="A114" t="str">
            <v>5.02.07</v>
          </cell>
          <cell r="B114" t="str">
            <v>Instalaciones</v>
          </cell>
        </row>
        <row r="115">
          <cell r="A115" t="str">
            <v>5.02.99</v>
          </cell>
          <cell r="B115" t="str">
            <v>Otras construcciones,  adicciones y mejoras</v>
          </cell>
        </row>
        <row r="116">
          <cell r="A116" t="str">
            <v>5.03.01</v>
          </cell>
          <cell r="B116" t="str">
            <v xml:space="preserve">Terrenos </v>
          </cell>
        </row>
        <row r="117">
          <cell r="A117" t="str">
            <v>5.03.02</v>
          </cell>
          <cell r="B117" t="str">
            <v>Edificios preexistentes</v>
          </cell>
        </row>
        <row r="118">
          <cell r="A118" t="str">
            <v>5.03.99</v>
          </cell>
          <cell r="B118" t="str">
            <v>Otras obras preexistentes</v>
          </cell>
        </row>
        <row r="119">
          <cell r="A119" t="str">
            <v>5.99.01</v>
          </cell>
          <cell r="B119" t="str">
            <v>Semovientes</v>
          </cell>
        </row>
        <row r="120">
          <cell r="A120" t="str">
            <v>5.99.02</v>
          </cell>
          <cell r="B120" t="str">
            <v>Piezas y obras de colección</v>
          </cell>
        </row>
        <row r="121">
          <cell r="A121" t="str">
            <v>5.99.03</v>
          </cell>
          <cell r="B121" t="str">
            <v>Bienes intangibles</v>
          </cell>
        </row>
        <row r="122">
          <cell r="A122" t="str">
            <v>5.99.99</v>
          </cell>
          <cell r="B122" t="str">
            <v>Otros bienes duraderos</v>
          </cell>
        </row>
        <row r="123">
          <cell r="A123" t="str">
            <v>6.01.01</v>
          </cell>
          <cell r="B123" t="str">
            <v>Transferencias corrientes al Gobierno Central</v>
          </cell>
        </row>
        <row r="124">
          <cell r="A124" t="str">
            <v>6.01.02</v>
          </cell>
          <cell r="B124" t="str">
            <v>Transferencias corrientes a Organos Desconcentrado</v>
          </cell>
        </row>
        <row r="125">
          <cell r="A125" t="str">
            <v>6.01.03</v>
          </cell>
          <cell r="B125" t="str">
            <v>Transferencias corrientes a Instituciones</v>
          </cell>
        </row>
        <row r="126">
          <cell r="A126" t="str">
            <v>6.01.04</v>
          </cell>
          <cell r="B126" t="str">
            <v>Transferencias corrientes a Gobiernos Locales</v>
          </cell>
        </row>
        <row r="127">
          <cell r="A127" t="str">
            <v>6.01.05</v>
          </cell>
          <cell r="B127" t="str">
            <v>Transferencias corrientes a Empresas Públicas</v>
          </cell>
        </row>
        <row r="128">
          <cell r="A128" t="str">
            <v>6.01.06</v>
          </cell>
          <cell r="B128" t="str">
            <v>Transferencias corrientes a Instituciones</v>
          </cell>
        </row>
        <row r="129">
          <cell r="A129" t="str">
            <v>6.01.07</v>
          </cell>
          <cell r="B129" t="str">
            <v>Dividendos</v>
          </cell>
        </row>
        <row r="130">
          <cell r="A130" t="str">
            <v>6.01.08</v>
          </cell>
          <cell r="B130" t="str">
            <v>Fondos de fideicomiso por gasto corriente</v>
          </cell>
        </row>
        <row r="131">
          <cell r="A131" t="str">
            <v>6.01.09</v>
          </cell>
          <cell r="B131" t="str">
            <v>Impuestos por Transferir</v>
          </cell>
        </row>
        <row r="132">
          <cell r="A132" t="str">
            <v>6.02.01</v>
          </cell>
          <cell r="B132" t="str">
            <v>Becas a funcionarios</v>
          </cell>
        </row>
        <row r="133">
          <cell r="A133" t="str">
            <v>6.02.02</v>
          </cell>
          <cell r="B133" t="str">
            <v>Becas a terceras personas</v>
          </cell>
        </row>
        <row r="134">
          <cell r="A134" t="str">
            <v>6.02.03</v>
          </cell>
          <cell r="B134" t="str">
            <v>Ayudas a funcionarios</v>
          </cell>
        </row>
        <row r="135">
          <cell r="A135" t="str">
            <v>6.02.99</v>
          </cell>
          <cell r="B135" t="str">
            <v>Otras transferencias a personas</v>
          </cell>
        </row>
        <row r="136">
          <cell r="A136" t="str">
            <v>6.03.01</v>
          </cell>
          <cell r="B136" t="str">
            <v>Prestaciones Legales</v>
          </cell>
        </row>
        <row r="137">
          <cell r="A137" t="str">
            <v>6.03.02</v>
          </cell>
          <cell r="B137" t="str">
            <v>Pensiones y jubilaciones contributivas</v>
          </cell>
        </row>
        <row r="138">
          <cell r="A138" t="str">
            <v>6.03.03</v>
          </cell>
          <cell r="B138" t="str">
            <v>Pensiones no contributivas</v>
          </cell>
        </row>
        <row r="139">
          <cell r="A139" t="str">
            <v>6.03.04</v>
          </cell>
          <cell r="B139" t="str">
            <v>Decimotercer mes de pensiones y jubilación</v>
          </cell>
        </row>
        <row r="140">
          <cell r="A140" t="str">
            <v>6.03.05</v>
          </cell>
          <cell r="B140" t="str">
            <v>Cuota patronal de pensiones y jubilacion</v>
          </cell>
        </row>
        <row r="141">
          <cell r="A141" t="str">
            <v>6.03.99</v>
          </cell>
          <cell r="B141" t="str">
            <v>Otras prestaciones a terceras personas</v>
          </cell>
        </row>
        <row r="142">
          <cell r="A142" t="str">
            <v>6.05.01</v>
          </cell>
          <cell r="B142" t="str">
            <v>Transferecias corrientes a empresas privadas</v>
          </cell>
        </row>
        <row r="143">
          <cell r="A143" t="str">
            <v>6.06.01</v>
          </cell>
          <cell r="B143" t="str">
            <v>Indemnizaciones</v>
          </cell>
        </row>
        <row r="144">
          <cell r="A144" t="str">
            <v>6.06.02</v>
          </cell>
          <cell r="B144" t="str">
            <v>Reintegros o devoluciones</v>
          </cell>
        </row>
        <row r="145">
          <cell r="A145" t="str">
            <v>6.07.01</v>
          </cell>
          <cell r="B145" t="str">
            <v>Transferecias corrientes a organismos internacionales</v>
          </cell>
        </row>
        <row r="146">
          <cell r="A146" t="str">
            <v>6.07.02</v>
          </cell>
          <cell r="B146" t="str">
            <v>Otras transferencias corrientes al sector</v>
          </cell>
        </row>
        <row r="147">
          <cell r="A147" t="str">
            <v>7.01.01</v>
          </cell>
          <cell r="B147" t="str">
            <v>Transferencias de capital al gobierno Central</v>
          </cell>
        </row>
        <row r="148">
          <cell r="A148" t="str">
            <v>7.01.02</v>
          </cell>
          <cell r="B148" t="str">
            <v>Transferencias de capital a Organos desconcentrados</v>
          </cell>
        </row>
        <row r="149">
          <cell r="A149" t="str">
            <v>7.01.03</v>
          </cell>
          <cell r="B149" t="str">
            <v>Transferencias de capital a Intituciones</v>
          </cell>
        </row>
        <row r="150">
          <cell r="A150" t="str">
            <v>7.01.04</v>
          </cell>
          <cell r="B150" t="str">
            <v>Transferencias de capital a gobiernos locales</v>
          </cell>
        </row>
        <row r="151">
          <cell r="A151" t="str">
            <v>7.01.05</v>
          </cell>
          <cell r="B151" t="str">
            <v>Transferencias de capital a Empresas Públicas</v>
          </cell>
        </row>
        <row r="152">
          <cell r="A152" t="str">
            <v>7.01.06</v>
          </cell>
          <cell r="B152" t="str">
            <v>Transferencias de capital a Instituciones</v>
          </cell>
        </row>
        <row r="153">
          <cell r="A153" t="str">
            <v>7.01.07</v>
          </cell>
          <cell r="B153" t="str">
            <v>Fondos de fideicomiso para gasto de capital</v>
          </cell>
        </row>
        <row r="154">
          <cell r="A154" t="str">
            <v>7.04.01</v>
          </cell>
          <cell r="B154" t="str">
            <v>Transferencias de capital a empresas privadas</v>
          </cell>
        </row>
        <row r="155">
          <cell r="A155" t="str">
            <v>7.05.01</v>
          </cell>
          <cell r="B155" t="str">
            <v>Transferencias de capital a organismos intenacionales</v>
          </cell>
        </row>
        <row r="156">
          <cell r="A156" t="str">
            <v>7.05.02</v>
          </cell>
          <cell r="B156" t="str">
            <v>Otras transferencias de capital al sector</v>
          </cell>
        </row>
        <row r="157">
          <cell r="A157" t="str">
            <v>9.01.01</v>
          </cell>
          <cell r="B157" t="str">
            <v>Gastos confidenciales</v>
          </cell>
        </row>
        <row r="158">
          <cell r="A158" t="str">
            <v>9.02.01</v>
          </cell>
          <cell r="B158" t="str">
            <v>Sumas libres sin asignación presupuestaria</v>
          </cell>
        </row>
        <row r="159">
          <cell r="A159" t="str">
            <v>9.02.02</v>
          </cell>
          <cell r="B159" t="str">
            <v>Sumas con destino específico sin asignación presupuestaria</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Modificación  "/>
      <sheetName val="Justificacion 5"/>
      <sheetName val="Clasificación Economica"/>
      <sheetName val="SIIP "/>
      <sheetName val="BOS"/>
      <sheetName val="SIIP  (2)"/>
    </sheetNames>
    <sheetDataSet>
      <sheetData sheetId="0">
        <row r="1">
          <cell r="A1">
            <v>0</v>
          </cell>
          <cell r="B1" t="str">
            <v>Ingresar código</v>
          </cell>
          <cell r="M1">
            <v>0</v>
          </cell>
        </row>
        <row r="2">
          <cell r="A2" t="str">
            <v>0.01.01</v>
          </cell>
          <cell r="B2" t="str">
            <v>Sueldo para Cargos Fijos</v>
          </cell>
          <cell r="M2">
            <v>0</v>
          </cell>
        </row>
        <row r="3">
          <cell r="A3" t="str">
            <v>0.01.05</v>
          </cell>
          <cell r="B3" t="str">
            <v>Suplencias</v>
          </cell>
          <cell r="M3">
            <v>0</v>
          </cell>
        </row>
        <row r="4">
          <cell r="A4" t="str">
            <v>0.02.01</v>
          </cell>
          <cell r="B4" t="str">
            <v>Tiempo Extraordinario</v>
          </cell>
          <cell r="M4">
            <v>0</v>
          </cell>
        </row>
        <row r="5">
          <cell r="A5" t="str">
            <v>0.02.02</v>
          </cell>
          <cell r="B5" t="str">
            <v>Recargo de funciones</v>
          </cell>
          <cell r="M5">
            <v>0</v>
          </cell>
        </row>
        <row r="6">
          <cell r="A6" t="str">
            <v>0.02.05</v>
          </cell>
          <cell r="B6" t="str">
            <v>Dietas</v>
          </cell>
          <cell r="M6">
            <v>0</v>
          </cell>
        </row>
        <row r="7">
          <cell r="A7" t="str">
            <v>0.03.01</v>
          </cell>
          <cell r="B7" t="str">
            <v>Retribución por años servidos</v>
          </cell>
          <cell r="M7">
            <v>0</v>
          </cell>
        </row>
        <row r="8">
          <cell r="A8" t="str">
            <v>0.03.02</v>
          </cell>
          <cell r="B8" t="str">
            <v>Restricción al ejercicio liberal de la profesión</v>
          </cell>
          <cell r="M8">
            <v>0</v>
          </cell>
        </row>
        <row r="9">
          <cell r="A9" t="str">
            <v>0.03.03</v>
          </cell>
          <cell r="B9" t="str">
            <v>Decimotercer mes</v>
          </cell>
          <cell r="M9">
            <v>0</v>
          </cell>
        </row>
        <row r="10">
          <cell r="A10" t="str">
            <v>0.03.04</v>
          </cell>
          <cell r="B10" t="str">
            <v>Salario Escolar</v>
          </cell>
          <cell r="M10">
            <v>0</v>
          </cell>
        </row>
        <row r="11">
          <cell r="A11" t="str">
            <v>0.03.99</v>
          </cell>
          <cell r="B11" t="str">
            <v>Otros incentivos salariales</v>
          </cell>
          <cell r="M11">
            <v>0</v>
          </cell>
        </row>
        <row r="12">
          <cell r="A12" t="str">
            <v>0.04.01</v>
          </cell>
          <cell r="B12" t="str">
            <v>Contribución Patronal al Seguro de Salud</v>
          </cell>
          <cell r="M12">
            <v>0</v>
          </cell>
        </row>
        <row r="13">
          <cell r="A13" t="str">
            <v>0.04.05</v>
          </cell>
          <cell r="B13" t="str">
            <v>Contribución Patronal al Banco Popular</v>
          </cell>
          <cell r="M13">
            <v>0</v>
          </cell>
        </row>
        <row r="14">
          <cell r="A14" t="str">
            <v>0.05.01</v>
          </cell>
          <cell r="B14" t="str">
            <v>Contribución Patronal al Seguro de Pensi</v>
          </cell>
          <cell r="M14">
            <v>0</v>
          </cell>
        </row>
        <row r="15">
          <cell r="A15" t="str">
            <v>0.05.02</v>
          </cell>
          <cell r="B15" t="str">
            <v>Aporte Patronal al Regimen Obligatorio d</v>
          </cell>
          <cell r="M15">
            <v>0</v>
          </cell>
        </row>
        <row r="16">
          <cell r="A16" t="str">
            <v>0.05.03</v>
          </cell>
          <cell r="B16" t="str">
            <v>Aporte Patronal al Fondo de Capitalizaci</v>
          </cell>
          <cell r="M16">
            <v>0</v>
          </cell>
        </row>
        <row r="17">
          <cell r="A17" t="str">
            <v>1.01.01</v>
          </cell>
          <cell r="B17" t="str">
            <v>Alquiler de edificios, locales y terrenos</v>
          </cell>
        </row>
        <row r="18">
          <cell r="A18" t="str">
            <v>1.01.02</v>
          </cell>
          <cell r="B18" t="str">
            <v>Alquiler de maquinaria, equipo y mobiliario</v>
          </cell>
        </row>
        <row r="19">
          <cell r="A19" t="str">
            <v>1.01.03</v>
          </cell>
          <cell r="B19" t="str">
            <v>Alquiler de equipo de cómputo</v>
          </cell>
        </row>
        <row r="20">
          <cell r="A20" t="str">
            <v>1.01.04</v>
          </cell>
          <cell r="B20" t="str">
            <v>Alquiler y derechos de telecomunicaciones</v>
          </cell>
        </row>
        <row r="21">
          <cell r="A21" t="str">
            <v>1.01.99</v>
          </cell>
          <cell r="B21" t="str">
            <v>Otros alquileres</v>
          </cell>
        </row>
        <row r="22">
          <cell r="A22" t="str">
            <v>1.02.01</v>
          </cell>
          <cell r="B22" t="str">
            <v>Servicio de agua y alcantarillado</v>
          </cell>
        </row>
        <row r="23">
          <cell r="A23" t="str">
            <v>1.02.02</v>
          </cell>
          <cell r="B23" t="str">
            <v xml:space="preserve">Servicio de energía eléctrica  </v>
          </cell>
        </row>
        <row r="24">
          <cell r="A24" t="str">
            <v>1.02.03</v>
          </cell>
          <cell r="B24" t="str">
            <v xml:space="preserve">Servicio de correo  </v>
          </cell>
        </row>
        <row r="25">
          <cell r="A25" t="str">
            <v>1.02.04</v>
          </cell>
          <cell r="B25" t="str">
            <v>Servicio de telecomunicaciones</v>
          </cell>
        </row>
        <row r="26">
          <cell r="A26" t="str">
            <v>1.02.99</v>
          </cell>
          <cell r="B26" t="str">
            <v xml:space="preserve">Otros servicios básicos  </v>
          </cell>
        </row>
        <row r="27">
          <cell r="A27" t="str">
            <v>1.03.01</v>
          </cell>
          <cell r="B27" t="str">
            <v>Información</v>
          </cell>
        </row>
        <row r="28">
          <cell r="A28" t="str">
            <v>1.03.02</v>
          </cell>
          <cell r="B28" t="str">
            <v>Publicidad y propaganda</v>
          </cell>
        </row>
        <row r="29">
          <cell r="A29" t="str">
            <v>1.03.03</v>
          </cell>
          <cell r="B29" t="str">
            <v xml:space="preserve">Impresión, encuadernación y otros </v>
          </cell>
        </row>
        <row r="30">
          <cell r="A30" t="str">
            <v>1.03.04</v>
          </cell>
          <cell r="B30" t="str">
            <v>Transporte de  bienes</v>
          </cell>
        </row>
        <row r="31">
          <cell r="A31" t="str">
            <v>1.03.05</v>
          </cell>
          <cell r="B31" t="str">
            <v>Servicios aduaneros</v>
          </cell>
        </row>
        <row r="32">
          <cell r="A32" t="str">
            <v>1.03.06</v>
          </cell>
          <cell r="B32" t="str">
            <v>Comisiones y gastos por servicios financieros y comerciales</v>
          </cell>
        </row>
        <row r="33">
          <cell r="A33" t="str">
            <v>1.03.07</v>
          </cell>
          <cell r="B33" t="str">
            <v>Servicios de transferencia electrónica de información</v>
          </cell>
        </row>
        <row r="34">
          <cell r="A34" t="str">
            <v>1.04.01</v>
          </cell>
          <cell r="B34" t="str">
            <v>Servicios médicos y de laboratorio</v>
          </cell>
        </row>
        <row r="35">
          <cell r="A35" t="str">
            <v>1.04.02</v>
          </cell>
          <cell r="B35" t="str">
            <v>Servicios jurídicos</v>
          </cell>
        </row>
        <row r="36">
          <cell r="A36" t="str">
            <v>1.04.03</v>
          </cell>
          <cell r="B36" t="str">
            <v>Servicios de ingeniería</v>
          </cell>
        </row>
        <row r="37">
          <cell r="A37" t="str">
            <v>1.04.04</v>
          </cell>
          <cell r="B37" t="str">
            <v>Servicios en ciencias económicas y sociales</v>
          </cell>
        </row>
        <row r="38">
          <cell r="A38" t="str">
            <v>1.04.05</v>
          </cell>
          <cell r="B38" t="str">
            <v>Servicios de desarrollo de sistemas informáticos</v>
          </cell>
        </row>
        <row r="39">
          <cell r="A39" t="str">
            <v>1.04.06</v>
          </cell>
          <cell r="B39" t="str">
            <v>Servicios generales</v>
          </cell>
        </row>
        <row r="40">
          <cell r="A40" t="str">
            <v>1.04.99</v>
          </cell>
          <cell r="B40" t="str">
            <v>Otros servicios de gestión y apoyo</v>
          </cell>
        </row>
        <row r="41">
          <cell r="A41" t="str">
            <v>1.05.01</v>
          </cell>
          <cell r="B41" t="str">
            <v>Transporte dentro del país</v>
          </cell>
        </row>
        <row r="42">
          <cell r="A42" t="str">
            <v>1.05.02</v>
          </cell>
          <cell r="B42" t="str">
            <v>Viáticos dentro del país</v>
          </cell>
        </row>
        <row r="43">
          <cell r="A43" t="str">
            <v>1.05.03</v>
          </cell>
          <cell r="B43" t="str">
            <v>Transporte en el exterior</v>
          </cell>
        </row>
        <row r="44">
          <cell r="A44" t="str">
            <v>1.05.04</v>
          </cell>
          <cell r="B44" t="str">
            <v>Viáticos en el exterior</v>
          </cell>
        </row>
        <row r="45">
          <cell r="A45" t="str">
            <v>1.06.01</v>
          </cell>
          <cell r="B45" t="str">
            <v>Seguros</v>
          </cell>
        </row>
        <row r="46">
          <cell r="A46" t="str">
            <v>1.06.02</v>
          </cell>
          <cell r="B46" t="str">
            <v>Reaseguros</v>
          </cell>
        </row>
        <row r="47">
          <cell r="A47" t="str">
            <v>1.06.03</v>
          </cell>
          <cell r="B47" t="str">
            <v>Obligaciones por contratos de seguros</v>
          </cell>
        </row>
        <row r="48">
          <cell r="A48" t="str">
            <v>1.07.01</v>
          </cell>
          <cell r="B48" t="str">
            <v>Actividades de capacitación</v>
          </cell>
        </row>
        <row r="49">
          <cell r="A49" t="str">
            <v>1.07.02</v>
          </cell>
          <cell r="B49" t="str">
            <v>Actividades protocolarias y sociales</v>
          </cell>
        </row>
        <row r="50">
          <cell r="A50" t="str">
            <v>1.07.03</v>
          </cell>
          <cell r="B50" t="str">
            <v>Gastos de representación institucional</v>
          </cell>
        </row>
        <row r="51">
          <cell r="A51" t="str">
            <v>1.08.01</v>
          </cell>
          <cell r="B51" t="str">
            <v>Mantenimiento de edificios y locales</v>
          </cell>
        </row>
        <row r="52">
          <cell r="A52" t="str">
            <v>1.08.02</v>
          </cell>
          <cell r="B52" t="str">
            <v>Mantenimiento de vías de comunicación</v>
          </cell>
        </row>
        <row r="53">
          <cell r="A53" t="str">
            <v>1.08.03</v>
          </cell>
          <cell r="B53" t="str">
            <v>Mantenimiento de instalaciones y otras obras</v>
          </cell>
        </row>
        <row r="54">
          <cell r="A54" t="str">
            <v>1.08.04</v>
          </cell>
          <cell r="B54" t="str">
            <v xml:space="preserve">Mantenimiento y reparación de maquinaria y equipo de producción </v>
          </cell>
        </row>
        <row r="55">
          <cell r="A55" t="str">
            <v>1.08.05</v>
          </cell>
          <cell r="B55" t="str">
            <v xml:space="preserve">Mantenimiento y reparación de equipo de transporte </v>
          </cell>
        </row>
        <row r="56">
          <cell r="A56" t="str">
            <v>1.08.06</v>
          </cell>
          <cell r="B56" t="str">
            <v>Mantenimiento y reparación de equipo de comunicación</v>
          </cell>
        </row>
        <row r="57">
          <cell r="A57" t="str">
            <v>1.08.07</v>
          </cell>
          <cell r="B57" t="str">
            <v xml:space="preserve">Mantenimiento y reparación de equipo y mobiliario  de oficina </v>
          </cell>
        </row>
        <row r="58">
          <cell r="A58" t="str">
            <v>1.08.08</v>
          </cell>
          <cell r="B58" t="str">
            <v>Mantenimiento y reparación de equipo de cómputo y sistemas de información</v>
          </cell>
        </row>
        <row r="59">
          <cell r="A59" t="str">
            <v>1.08.99</v>
          </cell>
          <cell r="B59" t="str">
            <v xml:space="preserve">Mantenimiento y reparación de otros equipos </v>
          </cell>
        </row>
        <row r="60">
          <cell r="A60" t="str">
            <v>1.09.01</v>
          </cell>
          <cell r="B60" t="str">
            <v>Impuestos sobre ingresos y utilidades</v>
          </cell>
        </row>
        <row r="61">
          <cell r="A61" t="str">
            <v>1.09.02</v>
          </cell>
          <cell r="B61" t="str">
            <v>Impuestos sobre bienes inmuebles</v>
          </cell>
        </row>
        <row r="62">
          <cell r="A62" t="str">
            <v>1.09.03</v>
          </cell>
          <cell r="B62" t="str">
            <v>Impuestos de patentes</v>
          </cell>
        </row>
        <row r="63">
          <cell r="A63" t="str">
            <v>1.09.99</v>
          </cell>
          <cell r="B63" t="str">
            <v>Otros impuestos</v>
          </cell>
        </row>
        <row r="64">
          <cell r="A64" t="str">
            <v>1.99.01</v>
          </cell>
          <cell r="B64" t="str">
            <v>Servicios de regulación</v>
          </cell>
        </row>
        <row r="65">
          <cell r="A65" t="str">
            <v>1.99.02</v>
          </cell>
          <cell r="B65" t="str">
            <v>Intereses moratorios y multas</v>
          </cell>
        </row>
        <row r="66">
          <cell r="A66" t="str">
            <v>1.99.03</v>
          </cell>
          <cell r="B66" t="str">
            <v>Gastos de oficinas en el exterior</v>
          </cell>
        </row>
        <row r="67">
          <cell r="A67" t="str">
            <v>1.99.04</v>
          </cell>
          <cell r="B67" t="str">
            <v>Gastos de misiones especiales en el exterior</v>
          </cell>
        </row>
        <row r="68">
          <cell r="A68" t="str">
            <v>1.99.05</v>
          </cell>
          <cell r="B68" t="str">
            <v>Deducibles</v>
          </cell>
        </row>
        <row r="69">
          <cell r="A69" t="str">
            <v>1.99.99</v>
          </cell>
          <cell r="B69" t="str">
            <v>Otros servicios no especificados</v>
          </cell>
        </row>
        <row r="70">
          <cell r="A70" t="str">
            <v>2.01.01</v>
          </cell>
          <cell r="B70" t="str">
            <v>Combustibles y lubricantes</v>
          </cell>
        </row>
        <row r="71">
          <cell r="A71" t="str">
            <v>2.01.02</v>
          </cell>
          <cell r="B71" t="str">
            <v>Productos farmacéuticos y medicinales</v>
          </cell>
        </row>
        <row r="72">
          <cell r="A72" t="str">
            <v>2.01.03</v>
          </cell>
          <cell r="B72" t="str">
            <v>Productos veterinarios</v>
          </cell>
        </row>
        <row r="73">
          <cell r="A73" t="str">
            <v>2.01.04</v>
          </cell>
          <cell r="B73" t="str">
            <v>Tintas, pinturas y diluyentes</v>
          </cell>
        </row>
        <row r="74">
          <cell r="A74" t="str">
            <v>2.01.99</v>
          </cell>
          <cell r="B74" t="str">
            <v>Otros productos químicos</v>
          </cell>
        </row>
        <row r="75">
          <cell r="A75" t="str">
            <v>2.02.01</v>
          </cell>
          <cell r="B75" t="str">
            <v>Productos pecuarios y otras especies</v>
          </cell>
        </row>
        <row r="76">
          <cell r="A76" t="str">
            <v>2.02.02</v>
          </cell>
          <cell r="B76" t="str">
            <v>Productos agroforestales</v>
          </cell>
        </row>
        <row r="77">
          <cell r="A77" t="str">
            <v>2.02.03</v>
          </cell>
          <cell r="B77" t="str">
            <v>Alimentos y bebidas</v>
          </cell>
        </row>
        <row r="78">
          <cell r="A78" t="str">
            <v>2.02.04</v>
          </cell>
          <cell r="B78" t="str">
            <v>Alimentos para animales</v>
          </cell>
        </row>
        <row r="79">
          <cell r="A79" t="str">
            <v>2.03.01</v>
          </cell>
          <cell r="B79" t="str">
            <v>Materiales y productos metálicos</v>
          </cell>
        </row>
        <row r="80">
          <cell r="A80" t="str">
            <v>2.03.02</v>
          </cell>
          <cell r="B80" t="str">
            <v>Materiales y productos minerales y asfálticos</v>
          </cell>
        </row>
        <row r="81">
          <cell r="A81" t="str">
            <v>2.03.03</v>
          </cell>
          <cell r="B81" t="str">
            <v>Madera y sus derivados</v>
          </cell>
        </row>
        <row r="82">
          <cell r="A82" t="str">
            <v>2.03.04</v>
          </cell>
          <cell r="B82" t="str">
            <v>Materiales y productos eléctricos, telefónicos y de cómputo</v>
          </cell>
        </row>
        <row r="83">
          <cell r="A83" t="str">
            <v>2.03.05</v>
          </cell>
          <cell r="B83" t="str">
            <v>Materiales y productos de vidrio</v>
          </cell>
        </row>
        <row r="84">
          <cell r="A84" t="str">
            <v>2.03.06</v>
          </cell>
          <cell r="B84" t="str">
            <v>Materiales y productos de plástico</v>
          </cell>
        </row>
        <row r="85">
          <cell r="A85" t="str">
            <v>2.03.99</v>
          </cell>
          <cell r="B85" t="str">
            <v>Otros materiales y productos de uso en la construcción</v>
          </cell>
        </row>
        <row r="86">
          <cell r="A86" t="str">
            <v>2.04.01</v>
          </cell>
          <cell r="B86" t="str">
            <v>Herramientas e instrumentos</v>
          </cell>
        </row>
        <row r="87">
          <cell r="A87" t="str">
            <v>2.04.02</v>
          </cell>
          <cell r="B87" t="str">
            <v>Repuestos y accesorios</v>
          </cell>
        </row>
        <row r="88">
          <cell r="A88" t="str">
            <v>2.05.01</v>
          </cell>
          <cell r="B88" t="str">
            <v>Materia prima</v>
          </cell>
        </row>
        <row r="89">
          <cell r="A89" t="str">
            <v>2.05.02</v>
          </cell>
          <cell r="B89" t="str">
            <v>Productos terminados</v>
          </cell>
        </row>
        <row r="90">
          <cell r="A90" t="str">
            <v>2.05.03</v>
          </cell>
          <cell r="B90" t="str">
            <v>Energía eléctrica</v>
          </cell>
        </row>
        <row r="91">
          <cell r="A91" t="str">
            <v>2.05.99</v>
          </cell>
          <cell r="B91" t="str">
            <v>Otros bienes para la producción y comercialización</v>
          </cell>
        </row>
        <row r="92">
          <cell r="A92" t="str">
            <v>2.99.01</v>
          </cell>
          <cell r="B92" t="str">
            <v>Utiles y materiales de oficina y cómputo</v>
          </cell>
        </row>
        <row r="93">
          <cell r="A93" t="str">
            <v>2.99.02</v>
          </cell>
          <cell r="B93" t="str">
            <v>Utiles y materiales médico, hospitalario y de investigación</v>
          </cell>
        </row>
        <row r="94">
          <cell r="A94" t="str">
            <v>2.99.03</v>
          </cell>
          <cell r="B94" t="str">
            <v xml:space="preserve">Productos de papel, cartón e impresos </v>
          </cell>
        </row>
        <row r="95">
          <cell r="A95" t="str">
            <v>2.99.04</v>
          </cell>
          <cell r="B95" t="str">
            <v>Textiles y vestuario</v>
          </cell>
        </row>
        <row r="96">
          <cell r="A96" t="str">
            <v>2.99.05</v>
          </cell>
          <cell r="B96" t="str">
            <v>Utiles y materiales de limpieza</v>
          </cell>
        </row>
        <row r="97">
          <cell r="A97" t="str">
            <v>2.99.06</v>
          </cell>
          <cell r="B97" t="str">
            <v>Utiles y materiales de resguardo y seguridad</v>
          </cell>
        </row>
        <row r="98">
          <cell r="A98" t="str">
            <v>2.99.07</v>
          </cell>
          <cell r="B98" t="str">
            <v>Utiles y materiales de cocina y comedor</v>
          </cell>
        </row>
        <row r="99">
          <cell r="A99" t="str">
            <v>2.99.99</v>
          </cell>
          <cell r="B99" t="str">
            <v>Otros útiles, materiales y suministros</v>
          </cell>
        </row>
        <row r="100">
          <cell r="A100" t="str">
            <v>5.01.01</v>
          </cell>
          <cell r="B100" t="str">
            <v>Maquinaria y equipo para la producción</v>
          </cell>
        </row>
        <row r="101">
          <cell r="A101" t="str">
            <v>5.01.02</v>
          </cell>
          <cell r="B101" t="str">
            <v>Equipo de transporte</v>
          </cell>
        </row>
        <row r="102">
          <cell r="A102" t="str">
            <v>5.01.03</v>
          </cell>
          <cell r="B102" t="str">
            <v>Equipo de comunicación</v>
          </cell>
        </row>
        <row r="103">
          <cell r="A103" t="str">
            <v>5.01.04</v>
          </cell>
          <cell r="B103" t="str">
            <v>Equipo y mobiliario de oficina</v>
          </cell>
        </row>
        <row r="104">
          <cell r="A104" t="str">
            <v>5.01.05</v>
          </cell>
          <cell r="B104" t="str">
            <v>Equipo y programas  de cómputo</v>
          </cell>
        </row>
        <row r="105">
          <cell r="A105" t="str">
            <v>5.01.06</v>
          </cell>
          <cell r="B105" t="str">
            <v>Equipo sanitario, de laboratorio e investigación</v>
          </cell>
        </row>
        <row r="106">
          <cell r="A106" t="str">
            <v>5.01.07</v>
          </cell>
          <cell r="B106" t="str">
            <v>Equipo y mobiliario educacional, deportivo y recreativo</v>
          </cell>
        </row>
        <row r="107">
          <cell r="A107" t="str">
            <v>5.01.99</v>
          </cell>
          <cell r="B107" t="str">
            <v>Maquinaria y equipo diverso</v>
          </cell>
        </row>
        <row r="108">
          <cell r="A108" t="str">
            <v>5.02.01</v>
          </cell>
          <cell r="B108" t="str">
            <v>Edificios</v>
          </cell>
        </row>
        <row r="109">
          <cell r="A109" t="str">
            <v>5.02.02</v>
          </cell>
          <cell r="B109" t="str">
            <v>Vías de comunicación terrestre</v>
          </cell>
        </row>
        <row r="110">
          <cell r="A110" t="str">
            <v>5.02.03</v>
          </cell>
          <cell r="B110" t="str">
            <v>Vías férreas</v>
          </cell>
        </row>
        <row r="111">
          <cell r="A111" t="str">
            <v>5.02.04</v>
          </cell>
          <cell r="B111" t="str">
            <v>Obras marítimas y fluviales</v>
          </cell>
        </row>
        <row r="112">
          <cell r="A112" t="str">
            <v>5.02.05</v>
          </cell>
          <cell r="B112" t="str">
            <v>Aeropuertos</v>
          </cell>
        </row>
        <row r="113">
          <cell r="A113" t="str">
            <v>5.02.06</v>
          </cell>
          <cell r="B113" t="str">
            <v>Obras urbanísticas</v>
          </cell>
        </row>
        <row r="114">
          <cell r="A114" t="str">
            <v>5.02.07</v>
          </cell>
          <cell r="B114" t="str">
            <v>Instalaciones</v>
          </cell>
        </row>
        <row r="115">
          <cell r="A115" t="str">
            <v>5.02.99</v>
          </cell>
          <cell r="B115" t="str">
            <v>Otras construcciones,  adicciones y mejoras</v>
          </cell>
        </row>
        <row r="116">
          <cell r="A116" t="str">
            <v>5.03.01</v>
          </cell>
          <cell r="B116" t="str">
            <v xml:space="preserve">Terrenos </v>
          </cell>
        </row>
        <row r="117">
          <cell r="A117" t="str">
            <v>5.03.02</v>
          </cell>
          <cell r="B117" t="str">
            <v>Edificios preexistentes</v>
          </cell>
        </row>
        <row r="118">
          <cell r="A118" t="str">
            <v>5.03.99</v>
          </cell>
          <cell r="B118" t="str">
            <v>Otras obras preexistentes</v>
          </cell>
        </row>
        <row r="119">
          <cell r="A119" t="str">
            <v>5.99.01</v>
          </cell>
          <cell r="B119" t="str">
            <v>Semovientes</v>
          </cell>
        </row>
        <row r="120">
          <cell r="A120" t="str">
            <v>5.99.02</v>
          </cell>
          <cell r="B120" t="str">
            <v>Piezas y obras de colección</v>
          </cell>
        </row>
        <row r="121">
          <cell r="A121" t="str">
            <v>5.99.03</v>
          </cell>
          <cell r="B121" t="str">
            <v>Bienes intangibles</v>
          </cell>
        </row>
        <row r="122">
          <cell r="A122" t="str">
            <v>5.99.99</v>
          </cell>
          <cell r="B122" t="str">
            <v>Otros bienes duraderos</v>
          </cell>
        </row>
        <row r="123">
          <cell r="A123" t="str">
            <v>6.01.01</v>
          </cell>
          <cell r="B123" t="str">
            <v>Transferencias corrientes al Gobierno Central</v>
          </cell>
        </row>
        <row r="124">
          <cell r="A124" t="str">
            <v>6.01.02</v>
          </cell>
          <cell r="B124" t="str">
            <v>Transferencias corrientes a Organos Desconcentrado</v>
          </cell>
        </row>
        <row r="125">
          <cell r="A125" t="str">
            <v>6.01.03</v>
          </cell>
          <cell r="B125" t="str">
            <v>Transferencias corrientes a Instituciones</v>
          </cell>
        </row>
        <row r="126">
          <cell r="A126" t="str">
            <v>6.01.04</v>
          </cell>
          <cell r="B126" t="str">
            <v>Transferencias corrientes a Gobiernos Locales</v>
          </cell>
        </row>
        <row r="127">
          <cell r="A127" t="str">
            <v>6.01.05</v>
          </cell>
          <cell r="B127" t="str">
            <v>Transferencias corrientes a Empresas Públicas</v>
          </cell>
        </row>
        <row r="128">
          <cell r="A128" t="str">
            <v>6.01.06</v>
          </cell>
          <cell r="B128" t="str">
            <v>Transferencias corrientes a Instituciones</v>
          </cell>
        </row>
        <row r="129">
          <cell r="A129" t="str">
            <v>6.01.07</v>
          </cell>
          <cell r="B129" t="str">
            <v>Dividendos</v>
          </cell>
        </row>
        <row r="130">
          <cell r="A130" t="str">
            <v>6.01.08</v>
          </cell>
          <cell r="B130" t="str">
            <v>Fondos de fideicomiso por gasto corriente</v>
          </cell>
        </row>
        <row r="131">
          <cell r="A131" t="str">
            <v>6.01.09</v>
          </cell>
          <cell r="B131" t="str">
            <v>Impuestos por Transferir</v>
          </cell>
        </row>
        <row r="132">
          <cell r="A132" t="str">
            <v>6.02.01</v>
          </cell>
          <cell r="B132" t="str">
            <v>Becas a funcionarios</v>
          </cell>
        </row>
        <row r="133">
          <cell r="A133" t="str">
            <v>6.02.02</v>
          </cell>
          <cell r="B133" t="str">
            <v>Becas a terceras personas</v>
          </cell>
        </row>
        <row r="134">
          <cell r="A134" t="str">
            <v>6.02.03</v>
          </cell>
          <cell r="B134" t="str">
            <v>Ayudas a funcionarios</v>
          </cell>
        </row>
        <row r="135">
          <cell r="A135" t="str">
            <v>6.02.99</v>
          </cell>
          <cell r="B135" t="str">
            <v>Otras transferencias a personas</v>
          </cell>
        </row>
        <row r="136">
          <cell r="A136" t="str">
            <v>6.03.01</v>
          </cell>
          <cell r="B136" t="str">
            <v>Prestaciones Legales</v>
          </cell>
        </row>
        <row r="137">
          <cell r="A137" t="str">
            <v>6.03.02</v>
          </cell>
          <cell r="B137" t="str">
            <v>Pensiones y jubilaciones contributivas</v>
          </cell>
        </row>
        <row r="138">
          <cell r="A138" t="str">
            <v>6.03.03</v>
          </cell>
          <cell r="B138" t="str">
            <v>Pensiones no contributivas</v>
          </cell>
        </row>
        <row r="139">
          <cell r="A139" t="str">
            <v>6.03.04</v>
          </cell>
          <cell r="B139" t="str">
            <v>Decimotercer mes de pensiones y jubilación</v>
          </cell>
        </row>
        <row r="140">
          <cell r="A140" t="str">
            <v>6.03.05</v>
          </cell>
          <cell r="B140" t="str">
            <v>Cuota patronal de pensiones y jubilacion</v>
          </cell>
        </row>
        <row r="141">
          <cell r="A141" t="str">
            <v>6.03.99</v>
          </cell>
          <cell r="B141" t="str">
            <v>Otras prestaciones a terceras personas</v>
          </cell>
        </row>
        <row r="142">
          <cell r="A142" t="str">
            <v>6.05.01</v>
          </cell>
          <cell r="B142" t="str">
            <v>Transferecias corrientes a empresas privadas</v>
          </cell>
        </row>
        <row r="143">
          <cell r="A143" t="str">
            <v>6.06.01</v>
          </cell>
          <cell r="B143" t="str">
            <v>Indemnizaciones</v>
          </cell>
        </row>
        <row r="144">
          <cell r="A144" t="str">
            <v>6.06.02</v>
          </cell>
          <cell r="B144" t="str">
            <v>Reintegros o devoluciones</v>
          </cell>
        </row>
        <row r="145">
          <cell r="A145" t="str">
            <v>6.07.01</v>
          </cell>
          <cell r="B145" t="str">
            <v>Transferecias corrientes a organismos internacionales</v>
          </cell>
        </row>
        <row r="146">
          <cell r="A146" t="str">
            <v>6.07.02</v>
          </cell>
          <cell r="B146" t="str">
            <v>Otras transferencias corrientes al sector</v>
          </cell>
        </row>
        <row r="147">
          <cell r="A147" t="str">
            <v>7.01.01</v>
          </cell>
          <cell r="B147" t="str">
            <v>Transferencias de capital al gobierno Central</v>
          </cell>
        </row>
        <row r="148">
          <cell r="A148" t="str">
            <v>7.01.02</v>
          </cell>
          <cell r="B148" t="str">
            <v>Transferencias de capital a Organos desconcentrados</v>
          </cell>
        </row>
        <row r="149">
          <cell r="A149" t="str">
            <v>7.01.03</v>
          </cell>
          <cell r="B149" t="str">
            <v>Transferencias de capital a Intituciones</v>
          </cell>
        </row>
        <row r="150">
          <cell r="A150" t="str">
            <v>7.01.04</v>
          </cell>
          <cell r="B150" t="str">
            <v>Transferencias de capital a gobiernos locales</v>
          </cell>
        </row>
        <row r="151">
          <cell r="A151" t="str">
            <v>7.01.05</v>
          </cell>
          <cell r="B151" t="str">
            <v>Transferencias de capital a Empresas Públicas</v>
          </cell>
        </row>
        <row r="152">
          <cell r="A152" t="str">
            <v>7.01.06</v>
          </cell>
          <cell r="B152" t="str">
            <v>Transferencias de capital a Instituciones</v>
          </cell>
        </row>
        <row r="153">
          <cell r="A153" t="str">
            <v>7.01.07</v>
          </cell>
          <cell r="B153" t="str">
            <v>Fondos de fideicomiso para gasto de capital</v>
          </cell>
        </row>
        <row r="154">
          <cell r="A154" t="str">
            <v>7.04.01</v>
          </cell>
          <cell r="B154" t="str">
            <v>Transferencias de capital a empresas privadas</v>
          </cell>
        </row>
        <row r="155">
          <cell r="A155" t="str">
            <v>7.05.01</v>
          </cell>
          <cell r="B155" t="str">
            <v>Transferencias de capital a organismos intenacionales</v>
          </cell>
        </row>
        <row r="156">
          <cell r="A156" t="str">
            <v>7.05.02</v>
          </cell>
          <cell r="B156" t="str">
            <v>Otras transferencias de capital al sector</v>
          </cell>
        </row>
        <row r="157">
          <cell r="A157" t="str">
            <v>9.01.01</v>
          </cell>
          <cell r="B157" t="str">
            <v>Gastos confidenciales</v>
          </cell>
        </row>
        <row r="158">
          <cell r="A158" t="str">
            <v>9.02.01</v>
          </cell>
          <cell r="B158" t="str">
            <v>Sumas libres sin asignación presupuestaria</v>
          </cell>
        </row>
        <row r="159">
          <cell r="A159" t="str">
            <v>9.02.02</v>
          </cell>
          <cell r="B159" t="str">
            <v>Sumas con destino específico sin asignación presupuestaria</v>
          </cell>
        </row>
      </sheetData>
      <sheetData sheetId="1"/>
      <sheetData sheetId="2"/>
      <sheetData sheetId="3">
        <row r="2">
          <cell r="A2" t="str">
            <v xml:space="preserve"> MODIFICACIÓN  PRESUPUESTARIA Nº1-2020</v>
          </cell>
        </row>
      </sheetData>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T"/>
      <sheetName val="CTAS"/>
      <sheetName val="DEPTOS"/>
      <sheetName val="Solicitud IP"/>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Modificación  "/>
      <sheetName val="Justificacion 5"/>
      <sheetName val="Clasificación Economica"/>
      <sheetName val="SIIP "/>
      <sheetName val="BOS"/>
      <sheetName val="SIIP  (2)"/>
    </sheetNames>
    <sheetDataSet>
      <sheetData sheetId="0"/>
      <sheetData sheetId="1"/>
      <sheetData sheetId="2"/>
      <sheetData sheetId="3">
        <row r="2">
          <cell r="A2" t="str">
            <v xml:space="preserve"> MODIFICACIÓN  PRESUPUESTARIA Nº3-2020</v>
          </cell>
        </row>
      </sheetData>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Modificación  "/>
      <sheetName val="Justificacion 5"/>
      <sheetName val="Clasificación Economica"/>
      <sheetName val="SIIP "/>
      <sheetName val="BOS"/>
      <sheetName val="SIIP  (2)"/>
    </sheetNames>
    <sheetDataSet>
      <sheetData sheetId="0"/>
      <sheetData sheetId="1"/>
      <sheetData sheetId="2"/>
      <sheetData sheetId="3">
        <row r="2">
          <cell r="A2" t="str">
            <v xml:space="preserve"> MODIFICACIÓN  PRESUPUESTARIA Nº2-2020</v>
          </cell>
        </row>
      </sheetData>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Modificación  "/>
      <sheetName val="Justificacion 5"/>
      <sheetName val="Clasificación Economica"/>
      <sheetName val="SIIP "/>
      <sheetName val="BOS"/>
      <sheetName val="SIIP  (2)"/>
    </sheetNames>
    <sheetDataSet>
      <sheetData sheetId="0"/>
      <sheetData sheetId="1"/>
      <sheetData sheetId="2"/>
      <sheetData sheetId="3">
        <row r="2">
          <cell r="A2" t="str">
            <v xml:space="preserve"> MODIFICACIÓN  PRESUPUESTARIA Nº4-2020</v>
          </cell>
        </row>
      </sheetData>
      <sheetData sheetId="4"/>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Modificación  "/>
      <sheetName val="Justificacion 5"/>
      <sheetName val="Clasificación Economica"/>
      <sheetName val="SIIP "/>
      <sheetName val="BOS"/>
      <sheetName val="SIIP  (2)"/>
    </sheetNames>
    <sheetDataSet>
      <sheetData sheetId="0"/>
      <sheetData sheetId="1"/>
      <sheetData sheetId="2"/>
      <sheetData sheetId="3">
        <row r="2">
          <cell r="A2" t="str">
            <v xml:space="preserve"> MODIFICACIÓN  PRESUPUESTARIA Nº5-2020</v>
          </cell>
        </row>
      </sheetData>
      <sheetData sheetId="4"/>
      <sheetData sheetId="5"/>
      <sheetData sheetId="6"/>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Modificación  "/>
      <sheetName val="Justificacion 5"/>
      <sheetName val="Clasificación Economica"/>
      <sheetName val="SIIP "/>
      <sheetName val="BOS"/>
      <sheetName val="SIIP  (2)"/>
    </sheetNames>
    <sheetDataSet>
      <sheetData sheetId="0"/>
      <sheetData sheetId="1"/>
      <sheetData sheetId="2"/>
      <sheetData sheetId="3">
        <row r="2">
          <cell r="A2" t="str">
            <v xml:space="preserve"> MODIFICACIÓN  PRESUPUESTARIA Nº6-2020</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4"/>
  <sheetViews>
    <sheetView topLeftCell="A85" zoomScaleNormal="100" workbookViewId="0">
      <selection activeCell="B113" sqref="B113"/>
    </sheetView>
  </sheetViews>
  <sheetFormatPr baseColWidth="10" defaultColWidth="11.42578125" defaultRowHeight="12.75" x14ac:dyDescent="0.2"/>
  <cols>
    <col min="1" max="1" width="19.5703125" style="3" customWidth="1"/>
    <col min="2" max="2" width="47.85546875" customWidth="1"/>
    <col min="3" max="3" width="16.5703125" style="5" bestFit="1" customWidth="1"/>
    <col min="4" max="4" width="17.85546875" style="5" customWidth="1"/>
    <col min="5" max="5" width="14.85546875" bestFit="1" customWidth="1"/>
    <col min="6" max="6" width="16.5703125" bestFit="1" customWidth="1"/>
    <col min="7" max="7" width="15.28515625" customWidth="1"/>
    <col min="8" max="8" width="20.42578125" customWidth="1"/>
    <col min="9" max="9" width="18.5703125" customWidth="1"/>
    <col min="10" max="11" width="17" customWidth="1"/>
  </cols>
  <sheetData>
    <row r="2" spans="1:10" ht="15" x14ac:dyDescent="0.25">
      <c r="A2" s="123" t="s">
        <v>0</v>
      </c>
      <c r="B2" s="123"/>
      <c r="C2" s="123"/>
      <c r="D2" s="123"/>
    </row>
    <row r="3" spans="1:10" ht="15" x14ac:dyDescent="0.25">
      <c r="A3" s="123" t="s">
        <v>1</v>
      </c>
      <c r="B3" s="123"/>
      <c r="C3" s="123"/>
      <c r="D3" s="123"/>
    </row>
    <row r="4" spans="1:10" ht="15" x14ac:dyDescent="0.25">
      <c r="A4" s="123" t="s">
        <v>2</v>
      </c>
      <c r="B4" s="123"/>
      <c r="C4" s="123"/>
      <c r="D4" s="123"/>
    </row>
    <row r="5" spans="1:10" ht="15" x14ac:dyDescent="0.25">
      <c r="A5" s="121" t="s">
        <v>3</v>
      </c>
      <c r="B5" s="121"/>
      <c r="C5" s="121"/>
      <c r="D5" s="121"/>
      <c r="J5" t="s">
        <v>4</v>
      </c>
    </row>
    <row r="6" spans="1:10" ht="15.75" x14ac:dyDescent="0.25">
      <c r="A6" s="1"/>
      <c r="B6" s="1"/>
      <c r="C6" s="2"/>
      <c r="D6" s="2"/>
      <c r="G6" s="3"/>
      <c r="H6" s="4"/>
      <c r="I6" s="5"/>
      <c r="J6" s="5">
        <v>185800000</v>
      </c>
    </row>
    <row r="7" spans="1:10" x14ac:dyDescent="0.2">
      <c r="A7" s="6"/>
      <c r="B7" s="6"/>
      <c r="C7" s="7"/>
      <c r="D7" s="7"/>
      <c r="G7" s="3"/>
      <c r="H7" s="4"/>
      <c r="I7" s="5"/>
    </row>
    <row r="8" spans="1:10" ht="13.5" customHeight="1" x14ac:dyDescent="0.2">
      <c r="A8" s="8" t="s">
        <v>8</v>
      </c>
      <c r="B8" s="18" t="s">
        <v>9</v>
      </c>
      <c r="C8" s="122" t="s">
        <v>10</v>
      </c>
      <c r="D8" s="122"/>
      <c r="E8" s="122"/>
    </row>
    <row r="9" spans="1:10" x14ac:dyDescent="0.2">
      <c r="E9" s="5"/>
    </row>
    <row r="10" spans="1:10" hidden="1" x14ac:dyDescent="0.2">
      <c r="A10" s="4" t="s">
        <v>11</v>
      </c>
      <c r="B10" s="8" t="s">
        <v>12</v>
      </c>
      <c r="E10" s="9">
        <f>+C12</f>
        <v>0</v>
      </c>
    </row>
    <row r="11" spans="1:10" hidden="1" x14ac:dyDescent="0.2">
      <c r="B11" s="4"/>
      <c r="E11" s="9"/>
    </row>
    <row r="12" spans="1:10" hidden="1" x14ac:dyDescent="0.2">
      <c r="A12" s="8" t="s">
        <v>13</v>
      </c>
      <c r="B12" s="8" t="s">
        <v>14</v>
      </c>
      <c r="C12" s="5">
        <f>+C14</f>
        <v>0</v>
      </c>
      <c r="E12" s="9"/>
    </row>
    <row r="13" spans="1:10" hidden="1" x14ac:dyDescent="0.2">
      <c r="A13" s="8"/>
      <c r="B13" s="8"/>
      <c r="E13" s="9"/>
    </row>
    <row r="14" spans="1:10" hidden="1" x14ac:dyDescent="0.2">
      <c r="A14" s="8" t="s">
        <v>15</v>
      </c>
      <c r="B14" s="8" t="s">
        <v>16</v>
      </c>
      <c r="C14" s="5">
        <f>+C16</f>
        <v>0</v>
      </c>
      <c r="E14" s="9"/>
    </row>
    <row r="15" spans="1:10" hidden="1" x14ac:dyDescent="0.2">
      <c r="E15" s="5"/>
    </row>
    <row r="16" spans="1:10" hidden="1" x14ac:dyDescent="0.2">
      <c r="A16" s="4" t="s">
        <v>17</v>
      </c>
      <c r="B16" s="4" t="s">
        <v>18</v>
      </c>
      <c r="E16" s="9"/>
    </row>
    <row r="17" spans="1:11" hidden="1" x14ac:dyDescent="0.2">
      <c r="B17" s="4"/>
      <c r="E17" s="9"/>
    </row>
    <row r="18" spans="1:11" hidden="1" x14ac:dyDescent="0.2">
      <c r="B18" s="4"/>
      <c r="E18" s="9"/>
    </row>
    <row r="19" spans="1:11" s="10" customFormat="1" x14ac:dyDescent="0.2">
      <c r="A19" s="8" t="s">
        <v>19</v>
      </c>
      <c r="B19" s="8" t="s">
        <v>20</v>
      </c>
      <c r="C19" s="9"/>
      <c r="E19" s="9">
        <f>+D21</f>
        <v>245300000</v>
      </c>
    </row>
    <row r="20" spans="1:11" s="10" customFormat="1" x14ac:dyDescent="0.2">
      <c r="A20" s="8"/>
      <c r="B20" s="8"/>
      <c r="C20" s="9"/>
      <c r="D20" s="9"/>
    </row>
    <row r="21" spans="1:11" s="10" customFormat="1" x14ac:dyDescent="0.2">
      <c r="A21" s="8" t="s">
        <v>21</v>
      </c>
      <c r="B21" s="8" t="s">
        <v>22</v>
      </c>
      <c r="C21" s="9"/>
      <c r="D21" s="9">
        <f>+C23+C25</f>
        <v>245300000</v>
      </c>
    </row>
    <row r="22" spans="1:11" s="10" customFormat="1" x14ac:dyDescent="0.2">
      <c r="A22" s="8"/>
      <c r="B22" s="8"/>
      <c r="C22" s="9"/>
      <c r="D22" s="9"/>
      <c r="E22" s="11"/>
    </row>
    <row r="23" spans="1:11" x14ac:dyDescent="0.2">
      <c r="A23" s="3" t="s">
        <v>5</v>
      </c>
      <c r="B23" s="4" t="s">
        <v>6</v>
      </c>
      <c r="C23" s="5">
        <v>168000000</v>
      </c>
      <c r="D23" s="9"/>
      <c r="E23" s="11"/>
      <c r="F23" s="11"/>
    </row>
    <row r="24" spans="1:11" x14ac:dyDescent="0.2">
      <c r="B24" s="4"/>
      <c r="D24" s="9"/>
      <c r="E24" s="11"/>
      <c r="F24" s="11"/>
      <c r="H24" s="5"/>
    </row>
    <row r="25" spans="1:11" x14ac:dyDescent="0.2">
      <c r="A25" s="4" t="s">
        <v>7</v>
      </c>
      <c r="B25" s="4" t="s">
        <v>23</v>
      </c>
      <c r="C25" s="5">
        <v>77300000</v>
      </c>
      <c r="D25" s="9"/>
      <c r="H25" s="5"/>
    </row>
    <row r="26" spans="1:11" x14ac:dyDescent="0.2">
      <c r="A26" s="12"/>
      <c r="B26" s="13"/>
      <c r="D26" s="9"/>
      <c r="J26" s="5"/>
      <c r="K26" t="s">
        <v>24</v>
      </c>
    </row>
    <row r="27" spans="1:11" x14ac:dyDescent="0.2">
      <c r="H27" s="5"/>
      <c r="J27" s="5"/>
      <c r="K27" t="s">
        <v>25</v>
      </c>
    </row>
    <row r="28" spans="1:11" ht="13.5" thickBot="1" x14ac:dyDescent="0.25">
      <c r="B28" s="14" t="s">
        <v>26</v>
      </c>
      <c r="C28" s="15"/>
      <c r="D28" s="16"/>
      <c r="E28" s="16">
        <f>+E19+E10</f>
        <v>245300000</v>
      </c>
      <c r="J28" s="5"/>
      <c r="K28" t="s">
        <v>24</v>
      </c>
    </row>
    <row r="29" spans="1:11" ht="13.5" thickTop="1" x14ac:dyDescent="0.2">
      <c r="B29" s="10"/>
      <c r="D29" s="9"/>
      <c r="H29" s="5"/>
      <c r="J29" s="11"/>
    </row>
    <row r="30" spans="1:11" x14ac:dyDescent="0.2">
      <c r="B30" s="10"/>
      <c r="D30" s="9"/>
    </row>
    <row r="31" spans="1:11" x14ac:dyDescent="0.2">
      <c r="B31" s="10"/>
      <c r="D31" s="9"/>
      <c r="H31" s="17"/>
    </row>
    <row r="33" spans="1:10" x14ac:dyDescent="0.2">
      <c r="H33" s="17"/>
    </row>
    <row r="34" spans="1:10" x14ac:dyDescent="0.2">
      <c r="A34" s="124"/>
      <c r="B34" s="124"/>
      <c r="C34" s="124"/>
    </row>
    <row r="35" spans="1:10" ht="15" x14ac:dyDescent="0.25">
      <c r="A35" s="18"/>
      <c r="B35" s="121" t="s">
        <v>27</v>
      </c>
      <c r="C35" s="121"/>
      <c r="D35" s="121"/>
    </row>
    <row r="36" spans="1:10" x14ac:dyDescent="0.2">
      <c r="A36" s="18"/>
      <c r="B36" s="18"/>
      <c r="C36" s="19"/>
      <c r="H36" s="20"/>
    </row>
    <row r="37" spans="1:10" x14ac:dyDescent="0.2">
      <c r="A37" s="8" t="s">
        <v>8</v>
      </c>
      <c r="B37" s="18" t="s">
        <v>9</v>
      </c>
      <c r="C37" s="122" t="s">
        <v>10</v>
      </c>
      <c r="D37" s="122"/>
      <c r="E37" s="122"/>
    </row>
    <row r="38" spans="1:10" x14ac:dyDescent="0.2">
      <c r="A38" s="8"/>
      <c r="B38" s="18"/>
      <c r="C38" s="19"/>
      <c r="D38" s="19"/>
    </row>
    <row r="39" spans="1:10" x14ac:dyDescent="0.2">
      <c r="A39" s="8"/>
      <c r="B39" s="8" t="s">
        <v>28</v>
      </c>
      <c r="C39" s="19"/>
      <c r="E39" s="19">
        <f>+D41</f>
        <v>22000000</v>
      </c>
    </row>
    <row r="40" spans="1:10" x14ac:dyDescent="0.2">
      <c r="A40" s="8"/>
      <c r="B40" s="8"/>
      <c r="C40" s="19"/>
      <c r="D40" s="19"/>
    </row>
    <row r="41" spans="1:10" x14ac:dyDescent="0.2">
      <c r="A41" s="4"/>
      <c r="B41" s="8" t="s">
        <v>29</v>
      </c>
      <c r="C41" s="21"/>
      <c r="D41" s="19">
        <f>+D42</f>
        <v>22000000</v>
      </c>
    </row>
    <row r="42" spans="1:10" x14ac:dyDescent="0.2">
      <c r="A42" s="4" t="s">
        <v>30</v>
      </c>
      <c r="B42" s="4" t="s">
        <v>31</v>
      </c>
      <c r="C42" s="21"/>
      <c r="D42" s="22">
        <f>+C43</f>
        <v>22000000</v>
      </c>
    </row>
    <row r="43" spans="1:10" x14ac:dyDescent="0.2">
      <c r="A43" s="4"/>
      <c r="B43" s="23" t="s">
        <v>32</v>
      </c>
      <c r="C43" s="5">
        <v>22000000</v>
      </c>
      <c r="D43" s="22"/>
    </row>
    <row r="44" spans="1:10" x14ac:dyDescent="0.2">
      <c r="A44" s="8"/>
      <c r="B44" s="18"/>
      <c r="C44" s="24"/>
      <c r="D44" s="19"/>
    </row>
    <row r="45" spans="1:10" x14ac:dyDescent="0.2">
      <c r="A45" s="8"/>
      <c r="B45" s="8" t="s">
        <v>33</v>
      </c>
      <c r="C45" s="9"/>
      <c r="E45" s="9">
        <f>+D47+D65+D79</f>
        <v>223300000</v>
      </c>
      <c r="J45" s="11"/>
    </row>
    <row r="46" spans="1:10" x14ac:dyDescent="0.2">
      <c r="A46" s="8"/>
      <c r="B46" s="8"/>
      <c r="C46" s="9"/>
      <c r="D46" s="9"/>
      <c r="J46" s="11"/>
    </row>
    <row r="47" spans="1:10" ht="16.5" customHeight="1" x14ac:dyDescent="0.2">
      <c r="A47" s="8"/>
      <c r="B47" s="8" t="s">
        <v>34</v>
      </c>
      <c r="C47" s="9"/>
      <c r="D47" s="9">
        <f>SUM(D48:D62)</f>
        <v>141300000</v>
      </c>
      <c r="J47" s="11"/>
    </row>
    <row r="48" spans="1:10" ht="16.5" customHeight="1" x14ac:dyDescent="0.2">
      <c r="A48" s="4" t="s">
        <v>35</v>
      </c>
      <c r="B48" s="4" t="s">
        <v>36</v>
      </c>
      <c r="C48" s="9"/>
      <c r="D48" s="25">
        <f>+C49</f>
        <v>10000000</v>
      </c>
      <c r="J48" s="11"/>
    </row>
    <row r="49" spans="1:10" ht="16.5" customHeight="1" x14ac:dyDescent="0.2">
      <c r="A49" s="8"/>
      <c r="B49" s="26" t="s">
        <v>37</v>
      </c>
      <c r="C49" s="5">
        <v>10000000</v>
      </c>
      <c r="D49" s="9"/>
      <c r="J49" s="11"/>
    </row>
    <row r="50" spans="1:10" ht="16.5" customHeight="1" x14ac:dyDescent="0.2">
      <c r="A50" s="8"/>
      <c r="B50" s="8"/>
      <c r="C50" s="27"/>
      <c r="D50" s="9"/>
      <c r="J50" s="11"/>
    </row>
    <row r="51" spans="1:10" x14ac:dyDescent="0.2">
      <c r="A51" s="4" t="s">
        <v>38</v>
      </c>
      <c r="B51" s="4" t="s">
        <v>39</v>
      </c>
      <c r="C51" s="9"/>
      <c r="D51" s="25">
        <f>SUM(C52:C54)</f>
        <v>67500000</v>
      </c>
      <c r="J51" s="11"/>
    </row>
    <row r="52" spans="1:10" x14ac:dyDescent="0.2">
      <c r="A52" s="4"/>
      <c r="B52" s="26" t="s">
        <v>40</v>
      </c>
      <c r="C52" s="27">
        <f>7000000+15000000</f>
        <v>22000000</v>
      </c>
      <c r="D52" s="25"/>
      <c r="J52" s="11"/>
    </row>
    <row r="53" spans="1:10" x14ac:dyDescent="0.2">
      <c r="A53" s="4"/>
      <c r="B53" s="26" t="s">
        <v>41</v>
      </c>
      <c r="C53" s="27">
        <f>24300000+7200000</f>
        <v>31500000</v>
      </c>
      <c r="D53" s="25"/>
      <c r="J53" s="11"/>
    </row>
    <row r="54" spans="1:10" x14ac:dyDescent="0.2">
      <c r="A54" s="4"/>
      <c r="B54" s="26" t="s">
        <v>42</v>
      </c>
      <c r="C54" s="27">
        <f>4000000+10000000</f>
        <v>14000000</v>
      </c>
      <c r="D54" s="9"/>
      <c r="J54" s="11"/>
    </row>
    <row r="55" spans="1:10" x14ac:dyDescent="0.2">
      <c r="A55" s="4"/>
      <c r="B55" s="26"/>
      <c r="C55" s="27"/>
      <c r="D55" s="9"/>
      <c r="J55" s="11"/>
    </row>
    <row r="56" spans="1:10" x14ac:dyDescent="0.2">
      <c r="A56" s="4" t="s">
        <v>43</v>
      </c>
      <c r="B56" s="26" t="s">
        <v>44</v>
      </c>
      <c r="C56" s="27"/>
      <c r="D56" s="25">
        <f>SUM(C57:C59)</f>
        <v>53800000</v>
      </c>
      <c r="J56" s="11"/>
    </row>
    <row r="57" spans="1:10" x14ac:dyDescent="0.2">
      <c r="A57" s="4"/>
      <c r="B57" s="26" t="s">
        <v>40</v>
      </c>
      <c r="C57" s="27">
        <f>7000000</f>
        <v>7000000</v>
      </c>
      <c r="J57" s="11"/>
    </row>
    <row r="58" spans="1:10" x14ac:dyDescent="0.2">
      <c r="A58" s="4"/>
      <c r="B58" s="26" t="s">
        <v>41</v>
      </c>
      <c r="C58" s="27">
        <v>25000000</v>
      </c>
      <c r="J58" s="11"/>
    </row>
    <row r="59" spans="1:10" x14ac:dyDescent="0.2">
      <c r="A59" s="4"/>
      <c r="B59" s="26" t="s">
        <v>45</v>
      </c>
      <c r="C59" s="27">
        <v>21800000</v>
      </c>
    </row>
    <row r="60" spans="1:10" x14ac:dyDescent="0.2">
      <c r="A60" s="4"/>
      <c r="B60" s="26"/>
      <c r="C60" s="27"/>
    </row>
    <row r="61" spans="1:10" x14ac:dyDescent="0.2">
      <c r="A61" s="4" t="s">
        <v>46</v>
      </c>
      <c r="B61" s="26" t="s">
        <v>47</v>
      </c>
      <c r="C61" s="27"/>
      <c r="D61" s="5">
        <f>+C62</f>
        <v>10000000</v>
      </c>
    </row>
    <row r="62" spans="1:10" x14ac:dyDescent="0.2">
      <c r="A62" s="4"/>
      <c r="B62" s="28" t="s">
        <v>48</v>
      </c>
      <c r="C62" s="27">
        <v>10000000</v>
      </c>
    </row>
    <row r="63" spans="1:10" x14ac:dyDescent="0.2">
      <c r="A63" s="4"/>
      <c r="B63" s="28"/>
      <c r="C63" s="27"/>
    </row>
    <row r="64" spans="1:10" x14ac:dyDescent="0.2">
      <c r="A64" s="4"/>
      <c r="B64" s="28"/>
      <c r="C64" s="27"/>
    </row>
    <row r="65" spans="1:9" x14ac:dyDescent="0.2">
      <c r="A65" s="4"/>
      <c r="B65" s="8" t="s">
        <v>49</v>
      </c>
      <c r="C65" s="27"/>
      <c r="D65" s="9">
        <f>+D66+D69</f>
        <v>17000000</v>
      </c>
    </row>
    <row r="66" spans="1:9" x14ac:dyDescent="0.2">
      <c r="A66" s="4" t="s">
        <v>50</v>
      </c>
      <c r="B66" s="4" t="s">
        <v>51</v>
      </c>
      <c r="C66" s="27"/>
      <c r="D66" s="5">
        <f>+C67</f>
        <v>7000000</v>
      </c>
    </row>
    <row r="67" spans="1:9" x14ac:dyDescent="0.2">
      <c r="A67" s="4"/>
      <c r="B67" s="26" t="s">
        <v>40</v>
      </c>
      <c r="C67" s="27">
        <v>7000000</v>
      </c>
    </row>
    <row r="68" spans="1:9" x14ac:dyDescent="0.2">
      <c r="A68" s="4"/>
      <c r="B68" s="4"/>
      <c r="C68" s="27"/>
    </row>
    <row r="69" spans="1:9" x14ac:dyDescent="0.2">
      <c r="A69" s="4" t="s">
        <v>52</v>
      </c>
      <c r="B69" s="4" t="s">
        <v>53</v>
      </c>
      <c r="C69" s="27"/>
      <c r="D69" s="5">
        <f>+C70</f>
        <v>10000000</v>
      </c>
    </row>
    <row r="70" spans="1:9" x14ac:dyDescent="0.2">
      <c r="A70" s="4"/>
      <c r="B70" s="28" t="s">
        <v>48</v>
      </c>
      <c r="C70" s="27">
        <v>10000000</v>
      </c>
    </row>
    <row r="71" spans="1:9" x14ac:dyDescent="0.2">
      <c r="A71" s="4"/>
      <c r="B71" s="28"/>
      <c r="C71" s="27"/>
    </row>
    <row r="72" spans="1:9" x14ac:dyDescent="0.2">
      <c r="A72" s="4"/>
      <c r="B72" s="26"/>
      <c r="C72" s="27"/>
    </row>
    <row r="73" spans="1:9" hidden="1" x14ac:dyDescent="0.2">
      <c r="A73" s="8">
        <v>5.0199999999999996</v>
      </c>
      <c r="B73" s="8" t="s">
        <v>49</v>
      </c>
      <c r="C73" s="9"/>
      <c r="D73" s="9">
        <f>+D74</f>
        <v>0</v>
      </c>
      <c r="G73" s="17"/>
    </row>
    <row r="74" spans="1:9" hidden="1" x14ac:dyDescent="0.2">
      <c r="A74" s="4" t="s">
        <v>50</v>
      </c>
      <c r="B74" s="4" t="s">
        <v>51</v>
      </c>
      <c r="D74" s="5">
        <f>SUM(C75:C77)</f>
        <v>0</v>
      </c>
      <c r="H74" s="5"/>
      <c r="I74" s="5"/>
    </row>
    <row r="75" spans="1:9" hidden="1" x14ac:dyDescent="0.2">
      <c r="A75" s="4"/>
      <c r="B75" s="26" t="s">
        <v>40</v>
      </c>
      <c r="C75" s="27"/>
      <c r="H75" s="5"/>
      <c r="I75" s="5"/>
    </row>
    <row r="76" spans="1:9" hidden="1" x14ac:dyDescent="0.2">
      <c r="A76" s="4"/>
      <c r="B76" s="26" t="s">
        <v>41</v>
      </c>
      <c r="C76" s="27"/>
      <c r="H76" s="5"/>
      <c r="I76" s="5"/>
    </row>
    <row r="77" spans="1:9" ht="12" hidden="1" customHeight="1" x14ac:dyDescent="0.2">
      <c r="A77" s="4"/>
      <c r="B77" s="26" t="s">
        <v>45</v>
      </c>
      <c r="C77" s="27"/>
      <c r="G77" s="17"/>
      <c r="H77" s="5"/>
      <c r="I77" s="5"/>
    </row>
    <row r="78" spans="1:9" ht="12" hidden="1" customHeight="1" x14ac:dyDescent="0.2">
      <c r="A78" s="4"/>
      <c r="B78" s="26"/>
      <c r="C78" s="27"/>
      <c r="G78" s="17"/>
      <c r="H78" s="5"/>
      <c r="I78" s="5"/>
    </row>
    <row r="79" spans="1:9" ht="12" customHeight="1" x14ac:dyDescent="0.2">
      <c r="A79" s="8"/>
      <c r="B79" s="29" t="s">
        <v>54</v>
      </c>
      <c r="C79" s="27"/>
      <c r="D79" s="9">
        <f>+D80</f>
        <v>65000000</v>
      </c>
      <c r="G79" s="17"/>
      <c r="H79" s="5"/>
      <c r="I79" s="5"/>
    </row>
    <row r="80" spans="1:9" ht="12" customHeight="1" x14ac:dyDescent="0.2">
      <c r="A80" s="4" t="s">
        <v>55</v>
      </c>
      <c r="B80" s="30" t="s">
        <v>56</v>
      </c>
      <c r="C80" s="27"/>
      <c r="D80" s="5">
        <f>+C81+C82</f>
        <v>65000000</v>
      </c>
      <c r="G80" s="17"/>
      <c r="H80" s="5"/>
      <c r="I80" s="5"/>
    </row>
    <row r="81" spans="1:9" ht="12" customHeight="1" x14ac:dyDescent="0.2">
      <c r="A81" s="4"/>
      <c r="B81" s="26" t="s">
        <v>40</v>
      </c>
      <c r="C81" s="27">
        <f>20000000+11000000+15000000</f>
        <v>46000000</v>
      </c>
      <c r="G81" s="17"/>
      <c r="H81" s="5"/>
      <c r="I81" s="5"/>
    </row>
    <row r="82" spans="1:9" ht="12" customHeight="1" x14ac:dyDescent="0.2">
      <c r="A82" s="4"/>
      <c r="B82" s="26" t="s">
        <v>41</v>
      </c>
      <c r="C82" s="31">
        <v>19000000</v>
      </c>
      <c r="G82" s="17"/>
      <c r="H82" s="5"/>
      <c r="I82" s="5"/>
    </row>
    <row r="83" spans="1:9" ht="12" customHeight="1" x14ac:dyDescent="0.2">
      <c r="A83" s="4"/>
      <c r="B83" s="26"/>
      <c r="C83" s="31"/>
      <c r="G83" s="17"/>
      <c r="H83" s="5"/>
      <c r="I83" s="5"/>
    </row>
    <row r="84" spans="1:9" ht="12" customHeight="1" x14ac:dyDescent="0.2">
      <c r="A84" s="4"/>
      <c r="B84" s="26"/>
      <c r="C84" s="31"/>
      <c r="G84" s="17"/>
      <c r="H84" s="5"/>
      <c r="I84" s="5"/>
    </row>
    <row r="85" spans="1:9" ht="13.5" thickBot="1" x14ac:dyDescent="0.25">
      <c r="B85" s="32" t="s">
        <v>57</v>
      </c>
      <c r="C85" s="15"/>
      <c r="D85" s="16"/>
      <c r="E85" s="16">
        <f>SUM(E39:E84)</f>
        <v>245300000</v>
      </c>
    </row>
    <row r="86" spans="1:9" ht="13.5" thickTop="1" x14ac:dyDescent="0.2"/>
    <row r="87" spans="1:9" x14ac:dyDescent="0.2">
      <c r="D87" s="25"/>
    </row>
    <row r="92" spans="1:9" x14ac:dyDescent="0.2">
      <c r="A92" s="4"/>
      <c r="B92" s="4"/>
    </row>
    <row r="93" spans="1:9" x14ac:dyDescent="0.2">
      <c r="A93" s="4"/>
      <c r="B93" s="4"/>
    </row>
    <row r="94" spans="1:9" x14ac:dyDescent="0.2">
      <c r="A94" s="4"/>
      <c r="B94" s="4"/>
    </row>
  </sheetData>
  <mergeCells count="8">
    <mergeCell ref="B35:D35"/>
    <mergeCell ref="C37:E37"/>
    <mergeCell ref="A2:D2"/>
    <mergeCell ref="A3:D3"/>
    <mergeCell ref="A4:D4"/>
    <mergeCell ref="A5:D5"/>
    <mergeCell ref="C8:E8"/>
    <mergeCell ref="A34:C34"/>
  </mergeCells>
  <printOptions horizontalCentered="1" verticalCentered="1"/>
  <pageMargins left="0.39370078740157483" right="0.39370078740157483" top="0.39370078740157483" bottom="0.39370078740157483" header="0" footer="0"/>
  <pageSetup scale="85" orientation="portrait" r:id="rId1"/>
  <headerFooter alignWithMargins="0">
    <oddFooter>&amp;LRealizado por:&amp;RRevisado por:</oddFooter>
  </headerFooter>
  <rowBreaks count="2" manualBreakCount="2">
    <brk id="31" max="4" man="1"/>
    <brk id="89" max="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view="pageBreakPreview" zoomScaleNormal="100" zoomScaleSheetLayoutView="100" workbookViewId="0">
      <selection activeCell="B113" sqref="B113"/>
    </sheetView>
  </sheetViews>
  <sheetFormatPr baseColWidth="10" defaultColWidth="11.42578125" defaultRowHeight="12.75" x14ac:dyDescent="0.2"/>
  <cols>
    <col min="1" max="1" width="9.7109375" style="48" customWidth="1"/>
    <col min="2" max="2" width="51.28515625" style="41" customWidth="1"/>
    <col min="3" max="3" width="23.28515625" style="39" customWidth="1"/>
    <col min="4" max="4" width="23.42578125" style="40" customWidth="1"/>
    <col min="5" max="5" width="19.5703125" style="39" hidden="1" customWidth="1"/>
    <col min="6" max="6" width="16.28515625" style="38" hidden="1" customWidth="1"/>
    <col min="7" max="7" width="12.7109375" style="38" hidden="1" customWidth="1"/>
    <col min="8" max="8" width="14.85546875" style="37" hidden="1" customWidth="1"/>
    <col min="9" max="9" width="21.28515625" style="36" hidden="1" customWidth="1"/>
    <col min="10" max="16" width="0" style="36" hidden="1" customWidth="1"/>
    <col min="17" max="17" width="17.28515625" style="36" bestFit="1" customWidth="1"/>
    <col min="18" max="18" width="21.42578125" style="36" customWidth="1"/>
    <col min="19" max="19" width="11.42578125" style="36"/>
    <col min="20" max="20" width="14.5703125" style="36" bestFit="1" customWidth="1"/>
    <col min="21" max="16384" width="11.42578125" style="36"/>
  </cols>
  <sheetData>
    <row r="1" spans="1:11" s="74" customFormat="1" ht="14.25" x14ac:dyDescent="0.2">
      <c r="A1" s="125" t="s">
        <v>1</v>
      </c>
      <c r="B1" s="125"/>
      <c r="C1" s="125"/>
      <c r="D1" s="125"/>
      <c r="E1" s="77"/>
      <c r="F1" s="76"/>
      <c r="G1" s="76"/>
      <c r="H1" s="75"/>
    </row>
    <row r="2" spans="1:11" ht="14.25" customHeight="1" x14ac:dyDescent="0.2">
      <c r="A2" s="125" t="str">
        <f>+[5]SOLICITUD!A2</f>
        <v xml:space="preserve"> MODIFICACIÓN  PRESUPUESTARIA Nº2-2020</v>
      </c>
      <c r="B2" s="125"/>
      <c r="C2" s="125"/>
      <c r="D2" s="125"/>
    </row>
    <row r="3" spans="1:11" ht="13.5" customHeight="1" x14ac:dyDescent="0.2">
      <c r="A3" s="42"/>
      <c r="B3" s="125"/>
      <c r="C3" s="125"/>
      <c r="D3" s="125"/>
      <c r="E3" s="125"/>
    </row>
    <row r="4" spans="1:11" ht="10.5" customHeight="1" x14ac:dyDescent="0.2">
      <c r="A4" s="42"/>
    </row>
    <row r="5" spans="1:11" x14ac:dyDescent="0.2">
      <c r="A5" s="73" t="s">
        <v>27</v>
      </c>
      <c r="B5" s="72"/>
      <c r="C5" s="71"/>
      <c r="D5" s="71"/>
    </row>
    <row r="6" spans="1:11" ht="11.25" customHeight="1" x14ac:dyDescent="0.2">
      <c r="A6" s="42"/>
    </row>
    <row r="7" spans="1:11" x14ac:dyDescent="0.2">
      <c r="A7" s="51" t="s">
        <v>8</v>
      </c>
      <c r="B7" s="50" t="s">
        <v>125</v>
      </c>
      <c r="C7" s="47"/>
      <c r="F7" s="70">
        <v>1</v>
      </c>
      <c r="G7" s="70">
        <v>2</v>
      </c>
      <c r="H7" s="69">
        <v>3</v>
      </c>
      <c r="I7" s="65"/>
      <c r="J7" s="65"/>
      <c r="K7" s="65"/>
    </row>
    <row r="8" spans="1:11" x14ac:dyDescent="0.2">
      <c r="A8" s="51"/>
      <c r="B8" s="50"/>
      <c r="C8" s="47"/>
      <c r="F8" s="70"/>
      <c r="G8" s="70"/>
      <c r="H8" s="69"/>
      <c r="I8" s="65"/>
      <c r="J8" s="65"/>
      <c r="K8" s="65"/>
    </row>
    <row r="9" spans="1:11" ht="12.75" customHeight="1" x14ac:dyDescent="0.2">
      <c r="A9" s="42"/>
      <c r="B9" s="48"/>
      <c r="C9" s="47"/>
      <c r="F9" s="70"/>
      <c r="G9" s="70"/>
      <c r="H9" s="69"/>
      <c r="I9" s="65"/>
      <c r="J9" s="65"/>
      <c r="K9" s="65"/>
    </row>
    <row r="10" spans="1:11" ht="12.75" customHeight="1" x14ac:dyDescent="0.2">
      <c r="A10" s="51" t="s">
        <v>187</v>
      </c>
      <c r="B10" s="52" t="s">
        <v>33</v>
      </c>
      <c r="C10" s="47"/>
      <c r="D10" s="40">
        <f>+C12</f>
        <v>109393345</v>
      </c>
      <c r="F10" s="70"/>
      <c r="G10" s="70"/>
      <c r="H10" s="69"/>
      <c r="I10" s="65"/>
      <c r="J10" s="65"/>
      <c r="K10" s="65"/>
    </row>
    <row r="11" spans="1:11" ht="12.75" customHeight="1" x14ac:dyDescent="0.2">
      <c r="A11" s="51"/>
      <c r="B11" s="52"/>
      <c r="C11" s="47"/>
      <c r="F11" s="70"/>
      <c r="G11" s="70"/>
      <c r="H11" s="69"/>
      <c r="I11" s="65"/>
      <c r="J11" s="65"/>
      <c r="K11" s="65"/>
    </row>
    <row r="12" spans="1:11" ht="12.75" customHeight="1" x14ac:dyDescent="0.2">
      <c r="A12" s="51" t="s">
        <v>188</v>
      </c>
      <c r="B12" s="52" t="s">
        <v>49</v>
      </c>
      <c r="C12" s="40">
        <f>SUM(C13:C13)</f>
        <v>109393345</v>
      </c>
      <c r="F12" s="70"/>
      <c r="G12" s="70"/>
      <c r="H12" s="69"/>
      <c r="I12" s="65"/>
      <c r="J12" s="65"/>
      <c r="K12" s="65"/>
    </row>
    <row r="13" spans="1:11" ht="12.75" customHeight="1" x14ac:dyDescent="0.2">
      <c r="A13" s="42" t="s">
        <v>189</v>
      </c>
      <c r="B13" s="36" t="s">
        <v>190</v>
      </c>
      <c r="C13" s="47">
        <v>109393345</v>
      </c>
      <c r="F13" s="70"/>
      <c r="G13" s="70"/>
      <c r="H13" s="69"/>
      <c r="I13" s="65"/>
      <c r="J13" s="65"/>
      <c r="K13" s="65"/>
    </row>
    <row r="14" spans="1:11" ht="61.5" customHeight="1" x14ac:dyDescent="0.2">
      <c r="A14" s="42"/>
      <c r="B14" s="78" t="s">
        <v>192</v>
      </c>
      <c r="C14" s="47"/>
      <c r="F14" s="70"/>
      <c r="G14" s="70"/>
      <c r="H14" s="69"/>
      <c r="I14" s="65"/>
      <c r="J14" s="65"/>
      <c r="K14" s="65"/>
    </row>
    <row r="15" spans="1:11" ht="12.75" customHeight="1" x14ac:dyDescent="0.2">
      <c r="A15" s="42"/>
      <c r="B15" s="48"/>
      <c r="C15" s="47"/>
      <c r="F15" s="70"/>
      <c r="G15" s="70"/>
      <c r="H15" s="69"/>
      <c r="I15" s="65"/>
      <c r="J15" s="65"/>
      <c r="K15" s="65"/>
    </row>
    <row r="16" spans="1:11" ht="12.75" customHeight="1" thickBot="1" x14ac:dyDescent="0.25">
      <c r="A16" s="42"/>
      <c r="B16" s="45" t="s">
        <v>128</v>
      </c>
      <c r="D16" s="44">
        <f>SUM(D9:D15)</f>
        <v>109393345</v>
      </c>
      <c r="F16" s="70"/>
      <c r="G16" s="70"/>
      <c r="H16" s="69"/>
      <c r="I16" s="65"/>
      <c r="J16" s="65"/>
      <c r="K16" s="65"/>
    </row>
    <row r="17" spans="1:11" ht="12.75" customHeight="1" thickTop="1" x14ac:dyDescent="0.2">
      <c r="A17" s="42"/>
      <c r="B17" s="45"/>
      <c r="F17" s="70"/>
      <c r="G17" s="70"/>
      <c r="H17" s="69"/>
      <c r="I17" s="65"/>
      <c r="J17" s="65"/>
      <c r="K17" s="65"/>
    </row>
    <row r="18" spans="1:11" x14ac:dyDescent="0.2">
      <c r="A18" s="63" t="s">
        <v>127</v>
      </c>
      <c r="B18" s="62"/>
      <c r="D18" s="40" t="s">
        <v>126</v>
      </c>
      <c r="F18" s="70"/>
      <c r="G18" s="70"/>
      <c r="H18" s="69"/>
      <c r="I18" s="65"/>
      <c r="J18" s="65"/>
      <c r="K18" s="65"/>
    </row>
    <row r="19" spans="1:11" x14ac:dyDescent="0.2">
      <c r="A19" s="61"/>
      <c r="B19" s="45"/>
      <c r="D19" s="40" t="s">
        <v>10</v>
      </c>
      <c r="F19" s="70"/>
      <c r="G19" s="70"/>
      <c r="H19" s="69"/>
      <c r="I19" s="65"/>
      <c r="J19" s="65"/>
      <c r="K19" s="65"/>
    </row>
    <row r="20" spans="1:11" x14ac:dyDescent="0.2">
      <c r="A20" s="61" t="s">
        <v>8</v>
      </c>
      <c r="B20" s="45" t="s">
        <v>125</v>
      </c>
      <c r="F20" s="70"/>
      <c r="G20" s="70"/>
      <c r="H20" s="69"/>
      <c r="I20" s="65"/>
      <c r="J20" s="65"/>
      <c r="K20" s="65"/>
    </row>
    <row r="21" spans="1:11" x14ac:dyDescent="0.2">
      <c r="A21" s="61"/>
      <c r="B21" s="45"/>
      <c r="F21" s="70"/>
      <c r="G21" s="70"/>
      <c r="H21" s="69"/>
      <c r="I21" s="65"/>
      <c r="J21" s="65"/>
      <c r="K21" s="65"/>
    </row>
    <row r="22" spans="1:11" x14ac:dyDescent="0.2">
      <c r="A22" s="51" t="s">
        <v>187</v>
      </c>
      <c r="B22" s="52" t="s">
        <v>33</v>
      </c>
      <c r="C22" s="47"/>
      <c r="D22" s="40">
        <f>+C24</f>
        <v>109393345</v>
      </c>
      <c r="F22" s="70"/>
      <c r="G22" s="70"/>
      <c r="H22" s="69"/>
      <c r="I22" s="65"/>
      <c r="J22" s="65"/>
      <c r="K22" s="65"/>
    </row>
    <row r="23" spans="1:11" x14ac:dyDescent="0.2">
      <c r="A23" s="51"/>
      <c r="B23" s="52"/>
      <c r="C23" s="47"/>
      <c r="F23" s="70"/>
      <c r="G23" s="70"/>
      <c r="H23" s="69"/>
      <c r="I23" s="65"/>
      <c r="J23" s="65"/>
      <c r="K23" s="65"/>
    </row>
    <row r="24" spans="1:11" x14ac:dyDescent="0.2">
      <c r="A24" s="51" t="s">
        <v>191</v>
      </c>
      <c r="B24" s="53" t="s">
        <v>34</v>
      </c>
      <c r="C24" s="40">
        <f>SUM(C25:C25)</f>
        <v>109393345</v>
      </c>
      <c r="F24" s="70"/>
      <c r="G24" s="70"/>
      <c r="H24" s="69"/>
      <c r="I24" s="65"/>
      <c r="J24" s="65"/>
      <c r="K24" s="65"/>
    </row>
    <row r="25" spans="1:11" x14ac:dyDescent="0.2">
      <c r="A25" s="42" t="s">
        <v>38</v>
      </c>
      <c r="B25" s="36" t="s">
        <v>39</v>
      </c>
      <c r="C25" s="47">
        <v>109393345</v>
      </c>
      <c r="F25" s="70"/>
      <c r="G25" s="70"/>
      <c r="H25" s="69"/>
      <c r="I25" s="65"/>
      <c r="J25" s="65"/>
      <c r="K25" s="65"/>
    </row>
    <row r="26" spans="1:11" ht="47.25" customHeight="1" x14ac:dyDescent="0.2">
      <c r="A26" s="42"/>
      <c r="B26" s="78" t="s">
        <v>193</v>
      </c>
      <c r="C26" s="47"/>
      <c r="F26" s="70"/>
      <c r="G26" s="70"/>
      <c r="H26" s="69"/>
      <c r="I26" s="65"/>
      <c r="J26" s="65"/>
      <c r="K26" s="65"/>
    </row>
    <row r="27" spans="1:11" x14ac:dyDescent="0.2">
      <c r="A27" s="51"/>
      <c r="B27" s="52"/>
      <c r="C27" s="47"/>
      <c r="F27" s="70"/>
      <c r="G27" s="70"/>
      <c r="H27" s="69"/>
      <c r="I27" s="65"/>
      <c r="J27" s="65"/>
      <c r="K27" s="65"/>
    </row>
    <row r="28" spans="1:11" x14ac:dyDescent="0.2">
      <c r="A28" s="42"/>
      <c r="B28" s="48"/>
      <c r="C28" s="47"/>
      <c r="D28" s="46"/>
      <c r="F28" s="70"/>
      <c r="G28" s="70"/>
      <c r="H28" s="69"/>
      <c r="I28" s="65"/>
      <c r="J28" s="65"/>
      <c r="K28" s="65"/>
    </row>
    <row r="29" spans="1:11" ht="13.5" thickBot="1" x14ac:dyDescent="0.25">
      <c r="A29" s="42"/>
      <c r="B29" s="45" t="s">
        <v>71</v>
      </c>
      <c r="D29" s="44">
        <f>SUM(D22:D28)</f>
        <v>109393345</v>
      </c>
      <c r="F29" s="70"/>
      <c r="G29" s="70"/>
      <c r="H29" s="69"/>
      <c r="I29" s="65"/>
      <c r="J29" s="65"/>
      <c r="K29" s="65"/>
    </row>
    <row r="30" spans="1:11" ht="13.5" thickTop="1" x14ac:dyDescent="0.2">
      <c r="A30" s="42"/>
      <c r="F30" s="70"/>
      <c r="G30" s="70"/>
      <c r="H30" s="69"/>
      <c r="I30" s="65"/>
      <c r="J30" s="65"/>
      <c r="K30" s="65"/>
    </row>
    <row r="31" spans="1:11" x14ac:dyDescent="0.2">
      <c r="A31" s="42"/>
    </row>
  </sheetData>
  <mergeCells count="3">
    <mergeCell ref="A1:D1"/>
    <mergeCell ref="A2:D2"/>
    <mergeCell ref="B3:E3"/>
  </mergeCells>
  <printOptions horizontalCentered="1" verticalCentered="1"/>
  <pageMargins left="0.39370078740157483" right="0.39370078740157483" top="0.39370078740157483" bottom="0.39370078740157483" header="0.51181102362204722" footer="0.51181102362204722"/>
  <pageSetup scale="93" firstPageNumber="0" orientation="portrait" r:id="rId1"/>
  <headerFooter alignWithMargins="0">
    <oddFooter xml:space="preserve">&amp;LRealizado por: &amp;RRevisado por: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0"/>
  <sheetViews>
    <sheetView zoomScaleNormal="100" workbookViewId="0">
      <selection activeCell="B51" sqref="B51:D51"/>
    </sheetView>
  </sheetViews>
  <sheetFormatPr baseColWidth="10" defaultRowHeight="12.75" x14ac:dyDescent="0.2"/>
  <cols>
    <col min="1" max="1" width="9.7109375" style="42" customWidth="1"/>
    <col min="2" max="2" width="51.28515625" style="41" customWidth="1"/>
    <col min="3" max="3" width="23.28515625" style="39" customWidth="1"/>
    <col min="4" max="4" width="23.42578125" style="40" customWidth="1"/>
    <col min="5" max="5" width="19.5703125" style="39" hidden="1" customWidth="1"/>
    <col min="6" max="6" width="16.28515625" style="38" hidden="1" customWidth="1"/>
    <col min="7" max="7" width="12.7109375" style="38" hidden="1" customWidth="1"/>
    <col min="8" max="8" width="14.85546875" style="37" hidden="1" customWidth="1"/>
    <col min="9" max="9" width="21.28515625" style="36" hidden="1" customWidth="1"/>
    <col min="10" max="16" width="0" style="36" hidden="1" customWidth="1"/>
    <col min="17" max="17" width="17.28515625" style="36" bestFit="1" customWidth="1"/>
    <col min="18" max="18" width="21.42578125" style="36" customWidth="1"/>
    <col min="19" max="19" width="11.42578125" style="36"/>
    <col min="20" max="20" width="14.5703125" style="36" bestFit="1" customWidth="1"/>
    <col min="21" max="16384" width="11.42578125" style="36"/>
  </cols>
  <sheetData>
    <row r="1" spans="1:11" s="74" customFormat="1" ht="14.25" x14ac:dyDescent="0.2">
      <c r="A1" s="125" t="s">
        <v>1</v>
      </c>
      <c r="B1" s="125"/>
      <c r="C1" s="125"/>
      <c r="D1" s="125"/>
      <c r="E1" s="77"/>
      <c r="F1" s="76"/>
      <c r="G1" s="76"/>
      <c r="H1" s="75"/>
    </row>
    <row r="2" spans="1:11" ht="14.25" customHeight="1" x14ac:dyDescent="0.2">
      <c r="A2" s="125" t="str">
        <f>+[6]SOLICITUD!A2</f>
        <v xml:space="preserve"> MODIFICACIÓN  PRESUPUESTARIA Nº4-2020</v>
      </c>
      <c r="B2" s="125"/>
      <c r="C2" s="125"/>
      <c r="D2" s="125"/>
    </row>
    <row r="3" spans="1:11" ht="13.5" customHeight="1" x14ac:dyDescent="0.2">
      <c r="B3" s="125"/>
      <c r="C3" s="125"/>
      <c r="D3" s="125"/>
      <c r="E3" s="125"/>
    </row>
    <row r="4" spans="1:11" ht="10.5" customHeight="1" x14ac:dyDescent="0.2"/>
    <row r="5" spans="1:11" x14ac:dyDescent="0.2">
      <c r="A5" s="73" t="s">
        <v>27</v>
      </c>
      <c r="B5" s="72"/>
      <c r="C5" s="71"/>
      <c r="D5" s="71"/>
    </row>
    <row r="6" spans="1:11" ht="11.25" customHeight="1" x14ac:dyDescent="0.2"/>
    <row r="7" spans="1:11" x14ac:dyDescent="0.2">
      <c r="A7" s="51" t="s">
        <v>8</v>
      </c>
      <c r="B7" s="50" t="s">
        <v>125</v>
      </c>
      <c r="C7" s="47"/>
      <c r="F7" s="70">
        <v>1</v>
      </c>
      <c r="G7" s="70">
        <v>2</v>
      </c>
      <c r="H7" s="69">
        <v>3</v>
      </c>
      <c r="I7" s="65"/>
      <c r="J7" s="65"/>
      <c r="K7" s="65"/>
    </row>
    <row r="8" spans="1:11" x14ac:dyDescent="0.2">
      <c r="A8" s="51"/>
      <c r="B8" s="50"/>
      <c r="C8" s="47"/>
      <c r="F8" s="70"/>
      <c r="G8" s="70"/>
      <c r="H8" s="69"/>
      <c r="I8" s="65"/>
      <c r="J8" s="65"/>
      <c r="K8" s="65"/>
    </row>
    <row r="9" spans="1:11" hidden="1" x14ac:dyDescent="0.2">
      <c r="A9" s="51">
        <v>0</v>
      </c>
      <c r="B9" s="50" t="s">
        <v>124</v>
      </c>
      <c r="C9" s="47"/>
      <c r="D9" s="40">
        <f>+C11+C14</f>
        <v>0</v>
      </c>
      <c r="F9" s="70"/>
      <c r="G9" s="70"/>
      <c r="H9" s="69"/>
      <c r="I9" s="65"/>
      <c r="J9" s="65"/>
      <c r="K9" s="65"/>
    </row>
    <row r="10" spans="1:11" hidden="1" x14ac:dyDescent="0.2">
      <c r="A10" s="51"/>
      <c r="B10" s="50"/>
      <c r="C10" s="47"/>
      <c r="F10" s="70"/>
      <c r="G10" s="70"/>
      <c r="H10" s="69"/>
      <c r="I10" s="65"/>
      <c r="J10" s="65"/>
      <c r="K10" s="65"/>
    </row>
    <row r="11" spans="1:11" hidden="1" x14ac:dyDescent="0.2">
      <c r="A11" s="51">
        <v>0.01</v>
      </c>
      <c r="B11" s="50" t="s">
        <v>123</v>
      </c>
      <c r="C11" s="40">
        <f>+C12</f>
        <v>0</v>
      </c>
      <c r="F11" s="70"/>
      <c r="G11" s="70"/>
      <c r="H11" s="69"/>
      <c r="I11" s="65"/>
      <c r="J11" s="65"/>
      <c r="K11" s="65"/>
    </row>
    <row r="12" spans="1:11" hidden="1" x14ac:dyDescent="0.2">
      <c r="A12" s="42" t="s">
        <v>159</v>
      </c>
      <c r="B12" s="41" t="s">
        <v>158</v>
      </c>
      <c r="C12" s="47"/>
      <c r="F12" s="70"/>
      <c r="G12" s="70"/>
      <c r="H12" s="69"/>
      <c r="I12" s="65"/>
      <c r="J12" s="65"/>
      <c r="K12" s="65"/>
    </row>
    <row r="13" spans="1:11" hidden="1" x14ac:dyDescent="0.2">
      <c r="A13" s="58"/>
      <c r="B13" s="60"/>
      <c r="C13" s="47"/>
      <c r="F13" s="70"/>
      <c r="G13" s="70"/>
      <c r="H13" s="69"/>
      <c r="I13" s="65"/>
      <c r="J13" s="65"/>
      <c r="K13" s="65"/>
    </row>
    <row r="14" spans="1:11" hidden="1" x14ac:dyDescent="0.2">
      <c r="A14" s="51">
        <v>0.02</v>
      </c>
      <c r="B14" s="50" t="s">
        <v>157</v>
      </c>
      <c r="C14" s="40">
        <f>SUM(C15:C16)</f>
        <v>0</v>
      </c>
      <c r="F14" s="70"/>
      <c r="G14" s="70"/>
      <c r="H14" s="69"/>
      <c r="I14" s="65"/>
      <c r="J14" s="65"/>
      <c r="K14" s="65"/>
    </row>
    <row r="15" spans="1:11" hidden="1" x14ac:dyDescent="0.2">
      <c r="A15" s="58" t="s">
        <v>156</v>
      </c>
      <c r="B15" s="60" t="s">
        <v>155</v>
      </c>
      <c r="C15" s="47"/>
      <c r="F15" s="70"/>
      <c r="G15" s="70"/>
      <c r="H15" s="69"/>
      <c r="I15" s="65"/>
      <c r="J15" s="65"/>
      <c r="K15" s="65"/>
    </row>
    <row r="16" spans="1:11" hidden="1" x14ac:dyDescent="0.2">
      <c r="A16" s="58" t="s">
        <v>154</v>
      </c>
      <c r="B16" s="60" t="s">
        <v>153</v>
      </c>
      <c r="C16" s="47"/>
      <c r="F16" s="70"/>
      <c r="G16" s="70"/>
      <c r="H16" s="69"/>
      <c r="I16" s="65"/>
      <c r="J16" s="65"/>
      <c r="K16" s="65"/>
    </row>
    <row r="17" spans="1:11" hidden="1" x14ac:dyDescent="0.2">
      <c r="A17" s="51"/>
      <c r="B17" s="50"/>
      <c r="C17" s="40"/>
      <c r="F17" s="70"/>
      <c r="G17" s="70"/>
      <c r="H17" s="69"/>
      <c r="I17" s="65"/>
      <c r="J17" s="65"/>
      <c r="K17" s="65"/>
    </row>
    <row r="18" spans="1:11" hidden="1" x14ac:dyDescent="0.2">
      <c r="A18" s="51" t="s">
        <v>117</v>
      </c>
      <c r="B18" s="50" t="s">
        <v>28</v>
      </c>
      <c r="C18" s="47"/>
      <c r="D18" s="40">
        <f>+C20+C23</f>
        <v>0</v>
      </c>
      <c r="F18" s="70"/>
      <c r="G18" s="70"/>
      <c r="H18" s="69"/>
      <c r="I18" s="65"/>
      <c r="J18" s="65"/>
      <c r="K18" s="65"/>
    </row>
    <row r="19" spans="1:11" hidden="1" x14ac:dyDescent="0.2">
      <c r="A19" s="51"/>
      <c r="B19" s="50"/>
      <c r="C19" s="47"/>
      <c r="F19" s="70"/>
      <c r="G19" s="70"/>
      <c r="H19" s="69"/>
      <c r="I19" s="65"/>
      <c r="J19" s="65"/>
      <c r="K19" s="65"/>
    </row>
    <row r="20" spans="1:11" hidden="1" x14ac:dyDescent="0.2">
      <c r="A20" s="68" t="s">
        <v>112</v>
      </c>
      <c r="B20" s="50" t="s">
        <v>111</v>
      </c>
      <c r="C20" s="40">
        <f>+C21</f>
        <v>0</v>
      </c>
      <c r="F20" s="70"/>
      <c r="G20" s="70"/>
      <c r="H20" s="69"/>
      <c r="I20" s="65"/>
      <c r="J20" s="65"/>
      <c r="K20" s="65"/>
    </row>
    <row r="21" spans="1:11" hidden="1" x14ac:dyDescent="0.2">
      <c r="A21" s="48" t="s">
        <v>110</v>
      </c>
      <c r="B21" s="48" t="s">
        <v>109</v>
      </c>
      <c r="C21" s="47"/>
      <c r="F21" s="70"/>
      <c r="G21" s="70"/>
      <c r="H21" s="69"/>
      <c r="I21" s="65"/>
      <c r="J21" s="65"/>
      <c r="K21" s="65"/>
    </row>
    <row r="22" spans="1:11" hidden="1" x14ac:dyDescent="0.2">
      <c r="A22" s="51"/>
      <c r="B22" s="50"/>
      <c r="C22" s="47"/>
      <c r="F22" s="70"/>
      <c r="G22" s="70"/>
      <c r="H22" s="69"/>
      <c r="I22" s="65"/>
      <c r="J22" s="65"/>
      <c r="K22" s="65"/>
    </row>
    <row r="23" spans="1:11" ht="13.5" hidden="1" customHeight="1" x14ac:dyDescent="0.2">
      <c r="A23" s="68" t="s">
        <v>108</v>
      </c>
      <c r="B23" s="50" t="s">
        <v>107</v>
      </c>
      <c r="C23" s="40">
        <f>SUM(C24:C27)</f>
        <v>0</v>
      </c>
      <c r="F23" s="70"/>
      <c r="G23" s="70"/>
      <c r="H23" s="69"/>
      <c r="I23" s="65"/>
      <c r="J23" s="65"/>
      <c r="K23" s="65"/>
    </row>
    <row r="24" spans="1:11" ht="13.5" hidden="1" customHeight="1" x14ac:dyDescent="0.2">
      <c r="A24" s="48" t="s">
        <v>152</v>
      </c>
      <c r="B24" s="48" t="s">
        <v>151</v>
      </c>
      <c r="C24" s="47"/>
      <c r="F24" s="70"/>
      <c r="G24" s="70"/>
      <c r="H24" s="69"/>
      <c r="I24" s="65"/>
      <c r="J24" s="65"/>
      <c r="K24" s="65"/>
    </row>
    <row r="25" spans="1:11" ht="13.5" hidden="1" customHeight="1" x14ac:dyDescent="0.2">
      <c r="A25" s="48" t="s">
        <v>150</v>
      </c>
      <c r="B25" s="48" t="s">
        <v>149</v>
      </c>
      <c r="C25" s="47"/>
      <c r="F25" s="70"/>
      <c r="G25" s="70"/>
      <c r="H25" s="69"/>
      <c r="I25" s="65"/>
      <c r="J25" s="65"/>
      <c r="K25" s="65"/>
    </row>
    <row r="26" spans="1:11" ht="13.5" hidden="1" customHeight="1" x14ac:dyDescent="0.2">
      <c r="A26" s="48" t="s">
        <v>221</v>
      </c>
      <c r="B26" s="48" t="s">
        <v>220</v>
      </c>
      <c r="C26" s="47"/>
      <c r="F26" s="70"/>
      <c r="G26" s="70"/>
      <c r="H26" s="69"/>
      <c r="I26" s="65"/>
      <c r="J26" s="65"/>
      <c r="K26" s="65"/>
    </row>
    <row r="27" spans="1:11" ht="13.5" hidden="1" customHeight="1" x14ac:dyDescent="0.2">
      <c r="A27" s="48" t="s">
        <v>148</v>
      </c>
      <c r="B27" s="48" t="s">
        <v>147</v>
      </c>
      <c r="C27" s="47"/>
      <c r="F27" s="70"/>
      <c r="G27" s="70"/>
      <c r="H27" s="69"/>
      <c r="I27" s="65"/>
      <c r="J27" s="65"/>
      <c r="K27" s="65"/>
    </row>
    <row r="28" spans="1:11" hidden="1" x14ac:dyDescent="0.2">
      <c r="A28" s="51"/>
      <c r="B28" s="50"/>
      <c r="C28" s="47"/>
      <c r="F28" s="70"/>
      <c r="G28" s="70"/>
      <c r="H28" s="69"/>
      <c r="I28" s="65"/>
      <c r="J28" s="65"/>
      <c r="K28" s="65"/>
    </row>
    <row r="29" spans="1:11" hidden="1" x14ac:dyDescent="0.2">
      <c r="A29" s="68" t="s">
        <v>102</v>
      </c>
      <c r="B29" s="53" t="s">
        <v>101</v>
      </c>
      <c r="C29" s="40">
        <f>SUM(C30)</f>
        <v>0</v>
      </c>
      <c r="F29" s="67"/>
      <c r="G29" s="67"/>
      <c r="H29" s="66"/>
      <c r="I29" s="65"/>
      <c r="J29" s="65"/>
      <c r="K29" s="65"/>
    </row>
    <row r="30" spans="1:11" hidden="1" x14ac:dyDescent="0.2">
      <c r="A30" s="48" t="s">
        <v>146</v>
      </c>
      <c r="B30" s="36" t="s">
        <v>145</v>
      </c>
      <c r="C30" s="47"/>
      <c r="F30" s="67"/>
      <c r="G30" s="67"/>
      <c r="H30" s="66"/>
      <c r="I30" s="65"/>
      <c r="J30" s="65"/>
      <c r="K30" s="65"/>
    </row>
    <row r="31" spans="1:11" hidden="1" x14ac:dyDescent="0.2">
      <c r="B31" s="48"/>
      <c r="C31" s="47"/>
      <c r="F31" s="67"/>
      <c r="G31" s="67"/>
      <c r="H31" s="66"/>
      <c r="I31" s="65"/>
      <c r="J31" s="65"/>
      <c r="K31" s="65"/>
    </row>
    <row r="32" spans="1:11" hidden="1" x14ac:dyDescent="0.2">
      <c r="A32" s="51" t="s">
        <v>144</v>
      </c>
      <c r="B32" s="50" t="s">
        <v>92</v>
      </c>
      <c r="C32" s="40">
        <f>SUM(C33:C36)</f>
        <v>0</v>
      </c>
      <c r="F32" s="67"/>
      <c r="G32" s="67"/>
      <c r="H32" s="66"/>
      <c r="I32" s="65"/>
      <c r="J32" s="65"/>
      <c r="K32" s="65"/>
    </row>
    <row r="33" spans="1:11" hidden="1" x14ac:dyDescent="0.2">
      <c r="A33" s="42" t="s">
        <v>30</v>
      </c>
      <c r="B33" s="48" t="s">
        <v>143</v>
      </c>
      <c r="C33" s="47"/>
      <c r="F33" s="67"/>
      <c r="G33" s="67"/>
      <c r="H33" s="66"/>
      <c r="I33" s="65"/>
      <c r="J33" s="65"/>
      <c r="K33" s="65"/>
    </row>
    <row r="34" spans="1:11" ht="25.5" hidden="1" x14ac:dyDescent="0.2">
      <c r="A34" s="42" t="s">
        <v>142</v>
      </c>
      <c r="B34" s="54" t="s">
        <v>141</v>
      </c>
      <c r="C34" s="47"/>
      <c r="F34" s="67"/>
      <c r="G34" s="67"/>
      <c r="H34" s="66"/>
      <c r="I34" s="65"/>
      <c r="J34" s="65"/>
      <c r="K34" s="65"/>
    </row>
    <row r="35" spans="1:11" hidden="1" x14ac:dyDescent="0.2">
      <c r="A35" s="42" t="s">
        <v>140</v>
      </c>
      <c r="B35" s="36" t="s">
        <v>139</v>
      </c>
      <c r="C35" s="47"/>
      <c r="F35" s="67"/>
      <c r="G35" s="67"/>
      <c r="H35" s="66"/>
      <c r="I35" s="65"/>
      <c r="J35" s="65"/>
      <c r="K35" s="65"/>
    </row>
    <row r="36" spans="1:11" ht="27.75" hidden="1" customHeight="1" x14ac:dyDescent="0.2">
      <c r="A36" s="42" t="s">
        <v>138</v>
      </c>
      <c r="B36" s="54" t="s">
        <v>137</v>
      </c>
      <c r="C36" s="47"/>
      <c r="F36" s="67"/>
      <c r="G36" s="67"/>
      <c r="H36" s="66"/>
      <c r="I36" s="65"/>
      <c r="J36" s="65"/>
      <c r="K36" s="65"/>
    </row>
    <row r="37" spans="1:11" hidden="1" x14ac:dyDescent="0.2">
      <c r="B37" s="48"/>
      <c r="C37" s="47"/>
      <c r="F37" s="67"/>
      <c r="G37" s="67"/>
      <c r="H37" s="66"/>
      <c r="I37" s="65"/>
      <c r="J37" s="65"/>
      <c r="K37" s="65"/>
    </row>
    <row r="38" spans="1:11" hidden="1" x14ac:dyDescent="0.2">
      <c r="A38" s="51" t="s">
        <v>89</v>
      </c>
      <c r="B38" s="52" t="s">
        <v>88</v>
      </c>
      <c r="C38" s="47"/>
      <c r="D38" s="40">
        <f>+C46+C43+C40</f>
        <v>0</v>
      </c>
    </row>
    <row r="39" spans="1:11" hidden="1" x14ac:dyDescent="0.2">
      <c r="A39" s="51"/>
      <c r="B39" s="52"/>
      <c r="C39" s="47"/>
    </row>
    <row r="40" spans="1:11" hidden="1" x14ac:dyDescent="0.2">
      <c r="A40" s="68" t="s">
        <v>87</v>
      </c>
      <c r="B40" s="50" t="s">
        <v>86</v>
      </c>
      <c r="C40" s="40">
        <f>+C41</f>
        <v>0</v>
      </c>
    </row>
    <row r="41" spans="1:11" hidden="1" x14ac:dyDescent="0.2">
      <c r="A41" s="48" t="s">
        <v>85</v>
      </c>
      <c r="B41" s="48" t="s">
        <v>84</v>
      </c>
      <c r="C41" s="47"/>
    </row>
    <row r="42" spans="1:11" hidden="1" x14ac:dyDescent="0.2">
      <c r="A42" s="51"/>
      <c r="B42" s="52"/>
      <c r="C42" s="47"/>
    </row>
    <row r="43" spans="1:11" ht="25.5" hidden="1" x14ac:dyDescent="0.2">
      <c r="A43" s="68" t="s">
        <v>81</v>
      </c>
      <c r="B43" s="53" t="s">
        <v>80</v>
      </c>
      <c r="C43" s="40">
        <f>+C44</f>
        <v>0</v>
      </c>
    </row>
    <row r="44" spans="1:11" hidden="1" x14ac:dyDescent="0.2">
      <c r="A44" s="48" t="s">
        <v>205</v>
      </c>
      <c r="B44" s="36" t="s">
        <v>204</v>
      </c>
      <c r="C44" s="47"/>
    </row>
    <row r="45" spans="1:11" hidden="1" x14ac:dyDescent="0.2">
      <c r="A45" s="51"/>
      <c r="B45" s="52"/>
      <c r="C45" s="47"/>
    </row>
    <row r="46" spans="1:11" hidden="1" x14ac:dyDescent="0.2">
      <c r="A46" s="51" t="s">
        <v>77</v>
      </c>
      <c r="B46" s="52" t="s">
        <v>76</v>
      </c>
      <c r="C46" s="40">
        <f>SUM(C47:C48)</f>
        <v>0</v>
      </c>
    </row>
    <row r="47" spans="1:11" hidden="1" x14ac:dyDescent="0.2">
      <c r="A47" s="42" t="s">
        <v>73</v>
      </c>
      <c r="B47" s="36" t="s">
        <v>72</v>
      </c>
      <c r="C47" s="47"/>
    </row>
    <row r="48" spans="1:11" hidden="1" x14ac:dyDescent="0.2">
      <c r="A48" s="42" t="s">
        <v>219</v>
      </c>
      <c r="B48" s="36" t="s">
        <v>218</v>
      </c>
      <c r="C48" s="47"/>
    </row>
    <row r="49" spans="1:20" x14ac:dyDescent="0.2">
      <c r="B49" s="36"/>
      <c r="C49" s="47"/>
    </row>
    <row r="50" spans="1:20" x14ac:dyDescent="0.2">
      <c r="A50" s="51" t="s">
        <v>187</v>
      </c>
      <c r="B50" s="74" t="s">
        <v>33</v>
      </c>
      <c r="C50" s="47"/>
      <c r="D50" s="40">
        <f>+C52</f>
        <v>460000</v>
      </c>
    </row>
    <row r="51" spans="1:20" x14ac:dyDescent="0.2">
      <c r="A51" s="51"/>
      <c r="B51" s="74"/>
      <c r="C51" s="47"/>
    </row>
    <row r="52" spans="1:20" x14ac:dyDescent="0.2">
      <c r="A52" s="51" t="s">
        <v>191</v>
      </c>
      <c r="B52" s="74" t="s">
        <v>34</v>
      </c>
      <c r="C52" s="40">
        <f>+C53</f>
        <v>460000</v>
      </c>
    </row>
    <row r="53" spans="1:20" x14ac:dyDescent="0.2">
      <c r="A53" s="42" t="s">
        <v>46</v>
      </c>
      <c r="B53" s="48" t="s">
        <v>47</v>
      </c>
      <c r="C53" s="47">
        <v>460000</v>
      </c>
    </row>
    <row r="54" spans="1:20" x14ac:dyDescent="0.2">
      <c r="B54" s="48"/>
      <c r="C54" s="47"/>
    </row>
    <row r="55" spans="1:20" x14ac:dyDescent="0.2">
      <c r="A55" s="51">
        <v>6</v>
      </c>
      <c r="B55" s="50" t="s">
        <v>132</v>
      </c>
      <c r="C55" s="47"/>
      <c r="D55" s="40">
        <f>+C57</f>
        <v>5000000</v>
      </c>
    </row>
    <row r="56" spans="1:20" x14ac:dyDescent="0.2">
      <c r="A56" s="51"/>
      <c r="B56" s="50"/>
      <c r="C56" s="47"/>
    </row>
    <row r="57" spans="1:20" x14ac:dyDescent="0.2">
      <c r="A57" s="51">
        <v>6.03</v>
      </c>
      <c r="B57" s="55" t="s">
        <v>131</v>
      </c>
      <c r="C57" s="40">
        <f>+C58</f>
        <v>5000000</v>
      </c>
    </row>
    <row r="58" spans="1:20" x14ac:dyDescent="0.2">
      <c r="A58" s="42" t="s">
        <v>217</v>
      </c>
      <c r="B58" s="54" t="s">
        <v>216</v>
      </c>
      <c r="C58" s="47">
        <v>5000000</v>
      </c>
    </row>
    <row r="59" spans="1:20" x14ac:dyDescent="0.2">
      <c r="B59" s="54"/>
      <c r="C59" s="47"/>
    </row>
    <row r="60" spans="1:20" x14ac:dyDescent="0.2">
      <c r="B60" s="48"/>
      <c r="C60" s="47"/>
      <c r="Q60" s="64"/>
    </row>
    <row r="61" spans="1:20" ht="13.5" thickBot="1" x14ac:dyDescent="0.25">
      <c r="B61" s="45" t="s">
        <v>128</v>
      </c>
      <c r="D61" s="44">
        <f>SUM(D9:D60)</f>
        <v>5460000</v>
      </c>
      <c r="T61" s="64"/>
    </row>
    <row r="62" spans="1:20" ht="13.5" thickTop="1" x14ac:dyDescent="0.2">
      <c r="B62" s="45"/>
    </row>
    <row r="63" spans="1:20" x14ac:dyDescent="0.2">
      <c r="A63" s="63" t="s">
        <v>127</v>
      </c>
      <c r="B63" s="62"/>
      <c r="D63" s="40" t="s">
        <v>126</v>
      </c>
    </row>
    <row r="64" spans="1:20" x14ac:dyDescent="0.2">
      <c r="A64" s="61"/>
      <c r="B64" s="45"/>
      <c r="D64" s="40" t="s">
        <v>10</v>
      </c>
    </row>
    <row r="65" spans="1:17" x14ac:dyDescent="0.2">
      <c r="A65" s="61" t="s">
        <v>8</v>
      </c>
      <c r="B65" s="45" t="s">
        <v>125</v>
      </c>
    </row>
    <row r="66" spans="1:17" x14ac:dyDescent="0.2">
      <c r="A66" s="61"/>
      <c r="B66" s="45"/>
    </row>
    <row r="67" spans="1:17" x14ac:dyDescent="0.2">
      <c r="A67" s="51">
        <v>0</v>
      </c>
      <c r="B67" s="52" t="s">
        <v>124</v>
      </c>
      <c r="C67" s="47"/>
      <c r="D67" s="40">
        <f>+C69+C72</f>
        <v>5000000</v>
      </c>
      <c r="Q67" s="43">
        <f>+D67-D9</f>
        <v>5000000</v>
      </c>
    </row>
    <row r="68" spans="1:17" x14ac:dyDescent="0.2">
      <c r="A68" s="51"/>
      <c r="B68" s="52"/>
      <c r="C68" s="47"/>
    </row>
    <row r="69" spans="1:17" x14ac:dyDescent="0.2">
      <c r="A69" s="51">
        <v>0.01</v>
      </c>
      <c r="B69" s="50" t="s">
        <v>123</v>
      </c>
      <c r="C69" s="40">
        <f>+C70</f>
        <v>5000000</v>
      </c>
    </row>
    <row r="70" spans="1:17" x14ac:dyDescent="0.2">
      <c r="A70" s="58" t="s">
        <v>122</v>
      </c>
      <c r="B70" s="60" t="s">
        <v>121</v>
      </c>
      <c r="C70" s="47">
        <v>5000000</v>
      </c>
    </row>
    <row r="71" spans="1:17" hidden="1" x14ac:dyDescent="0.2">
      <c r="A71" s="58"/>
      <c r="B71" s="60"/>
      <c r="C71" s="47"/>
    </row>
    <row r="72" spans="1:17" hidden="1" x14ac:dyDescent="0.2">
      <c r="A72" s="51">
        <v>0.03</v>
      </c>
      <c r="B72" s="53" t="s">
        <v>120</v>
      </c>
      <c r="C72" s="40">
        <f>SUM(C73:C73)</f>
        <v>0</v>
      </c>
    </row>
    <row r="73" spans="1:17" hidden="1" x14ac:dyDescent="0.2">
      <c r="A73" s="60" t="s">
        <v>119</v>
      </c>
      <c r="B73" s="60" t="s">
        <v>118</v>
      </c>
      <c r="C73" s="59"/>
    </row>
    <row r="74" spans="1:17" hidden="1" x14ac:dyDescent="0.2">
      <c r="A74" s="58"/>
      <c r="B74" s="57"/>
      <c r="C74" s="47"/>
    </row>
    <row r="75" spans="1:17" hidden="1" x14ac:dyDescent="0.2">
      <c r="A75" s="51" t="s">
        <v>117</v>
      </c>
      <c r="B75" s="52" t="s">
        <v>28</v>
      </c>
      <c r="C75" s="47"/>
      <c r="D75" s="56">
        <f>+C80+C83+C87+C90+C94+C77</f>
        <v>0</v>
      </c>
      <c r="Q75" s="43">
        <f>+D75-D18</f>
        <v>0</v>
      </c>
    </row>
    <row r="76" spans="1:17" hidden="1" x14ac:dyDescent="0.2">
      <c r="A76" s="51"/>
      <c r="B76" s="52"/>
      <c r="C76" s="47"/>
      <c r="D76" s="56"/>
      <c r="Q76" s="43"/>
    </row>
    <row r="77" spans="1:17" hidden="1" x14ac:dyDescent="0.2">
      <c r="A77" s="51" t="s">
        <v>116</v>
      </c>
      <c r="B77" s="52" t="s">
        <v>115</v>
      </c>
      <c r="C77" s="40">
        <f>+C78</f>
        <v>0</v>
      </c>
      <c r="D77" s="56"/>
      <c r="Q77" s="43"/>
    </row>
    <row r="78" spans="1:17" hidden="1" x14ac:dyDescent="0.2">
      <c r="A78" s="42" t="s">
        <v>114</v>
      </c>
      <c r="B78" s="36" t="s">
        <v>113</v>
      </c>
      <c r="C78" s="47"/>
      <c r="D78" s="56"/>
      <c r="Q78" s="43"/>
    </row>
    <row r="79" spans="1:17" hidden="1" x14ac:dyDescent="0.2">
      <c r="A79" s="51"/>
      <c r="B79" s="52"/>
      <c r="C79" s="47"/>
      <c r="D79" s="56"/>
    </row>
    <row r="80" spans="1:17" hidden="1" x14ac:dyDescent="0.2">
      <c r="A80" s="51" t="s">
        <v>112</v>
      </c>
      <c r="B80" s="50" t="s">
        <v>111</v>
      </c>
      <c r="C80" s="40">
        <f>SUM(C81:C81)</f>
        <v>0</v>
      </c>
      <c r="D80" s="56"/>
    </row>
    <row r="81" spans="1:4" hidden="1" x14ac:dyDescent="0.2">
      <c r="A81" s="42" t="s">
        <v>110</v>
      </c>
      <c r="B81" s="48" t="s">
        <v>109</v>
      </c>
      <c r="C81" s="47"/>
      <c r="D81" s="56"/>
    </row>
    <row r="82" spans="1:4" hidden="1" x14ac:dyDescent="0.2">
      <c r="B82" s="48"/>
      <c r="C82" s="47"/>
      <c r="D82" s="56"/>
    </row>
    <row r="83" spans="1:4" hidden="1" x14ac:dyDescent="0.2">
      <c r="A83" s="51" t="s">
        <v>108</v>
      </c>
      <c r="B83" s="50" t="s">
        <v>107</v>
      </c>
      <c r="C83" s="40">
        <f>SUM(C84:C85)</f>
        <v>0</v>
      </c>
      <c r="D83" s="56"/>
    </row>
    <row r="84" spans="1:4" hidden="1" x14ac:dyDescent="0.2">
      <c r="A84" s="48" t="s">
        <v>106</v>
      </c>
      <c r="B84" s="48" t="s">
        <v>105</v>
      </c>
      <c r="C84" s="47"/>
      <c r="D84" s="56"/>
    </row>
    <row r="85" spans="1:4" hidden="1" x14ac:dyDescent="0.2">
      <c r="A85" s="48" t="s">
        <v>104</v>
      </c>
      <c r="B85" s="48" t="s">
        <v>103</v>
      </c>
      <c r="C85" s="47"/>
      <c r="D85" s="56"/>
    </row>
    <row r="86" spans="1:4" hidden="1" x14ac:dyDescent="0.2">
      <c r="B86" s="36"/>
      <c r="C86" s="47"/>
      <c r="D86" s="56"/>
    </row>
    <row r="87" spans="1:4" hidden="1" x14ac:dyDescent="0.2">
      <c r="A87" s="51" t="s">
        <v>102</v>
      </c>
      <c r="B87" s="50" t="s">
        <v>101</v>
      </c>
      <c r="C87" s="40">
        <f>SUM(C88:C88)</f>
        <v>0</v>
      </c>
      <c r="D87" s="56"/>
    </row>
    <row r="88" spans="1:4" hidden="1" x14ac:dyDescent="0.2">
      <c r="A88" s="42" t="s">
        <v>100</v>
      </c>
      <c r="B88" s="48" t="s">
        <v>99</v>
      </c>
      <c r="C88" s="47"/>
      <c r="D88" s="56"/>
    </row>
    <row r="89" spans="1:4" ht="17.25" hidden="1" customHeight="1" x14ac:dyDescent="0.2">
      <c r="B89" s="36"/>
      <c r="C89" s="47"/>
      <c r="D89" s="56"/>
    </row>
    <row r="90" spans="1:4" hidden="1" x14ac:dyDescent="0.2">
      <c r="A90" s="51" t="s">
        <v>98</v>
      </c>
      <c r="B90" s="55" t="s">
        <v>97</v>
      </c>
      <c r="C90" s="40">
        <f>SUM(C91:C92)</f>
        <v>0</v>
      </c>
      <c r="D90" s="46"/>
    </row>
    <row r="91" spans="1:4" hidden="1" x14ac:dyDescent="0.2">
      <c r="A91" s="42" t="s">
        <v>96</v>
      </c>
      <c r="B91" s="48" t="s">
        <v>95</v>
      </c>
      <c r="C91" s="47"/>
      <c r="D91" s="46"/>
    </row>
    <row r="92" spans="1:4" hidden="1" x14ac:dyDescent="0.2">
      <c r="A92" s="42" t="s">
        <v>94</v>
      </c>
      <c r="B92" s="48" t="s">
        <v>93</v>
      </c>
      <c r="C92" s="47"/>
      <c r="D92" s="46"/>
    </row>
    <row r="93" spans="1:4" hidden="1" x14ac:dyDescent="0.2">
      <c r="B93" s="48"/>
      <c r="C93" s="47"/>
      <c r="D93" s="46"/>
    </row>
    <row r="94" spans="1:4" hidden="1" x14ac:dyDescent="0.2">
      <c r="A94" s="51">
        <v>1.08</v>
      </c>
      <c r="B94" s="55" t="s">
        <v>92</v>
      </c>
      <c r="C94" s="40">
        <f>SUM(C95:C95)</f>
        <v>0</v>
      </c>
      <c r="D94" s="46"/>
    </row>
    <row r="95" spans="1:4" hidden="1" x14ac:dyDescent="0.2">
      <c r="A95" s="42" t="s">
        <v>91</v>
      </c>
      <c r="B95" s="54" t="s">
        <v>90</v>
      </c>
      <c r="C95" s="47"/>
      <c r="D95" s="46"/>
    </row>
    <row r="96" spans="1:4" hidden="1" x14ac:dyDescent="0.2">
      <c r="B96" s="48"/>
      <c r="C96" s="47"/>
      <c r="D96" s="49"/>
    </row>
    <row r="97" spans="1:4" hidden="1" x14ac:dyDescent="0.2">
      <c r="A97" s="51" t="s">
        <v>89</v>
      </c>
      <c r="B97" s="52" t="s">
        <v>88</v>
      </c>
      <c r="C97" s="47"/>
      <c r="D97" s="40">
        <f>+C99+C103+C106+C111+C114</f>
        <v>0</v>
      </c>
    </row>
    <row r="98" spans="1:4" hidden="1" x14ac:dyDescent="0.2">
      <c r="A98" s="51"/>
      <c r="B98" s="52"/>
      <c r="C98" s="47"/>
    </row>
    <row r="99" spans="1:4" hidden="1" x14ac:dyDescent="0.2">
      <c r="A99" s="51" t="s">
        <v>87</v>
      </c>
      <c r="B99" s="53" t="s">
        <v>86</v>
      </c>
      <c r="C99" s="40">
        <f>SUM(C100:C101)</f>
        <v>0</v>
      </c>
    </row>
    <row r="100" spans="1:4" hidden="1" x14ac:dyDescent="0.2">
      <c r="A100" s="42" t="s">
        <v>83</v>
      </c>
      <c r="B100" s="36" t="s">
        <v>82</v>
      </c>
      <c r="C100" s="47"/>
    </row>
    <row r="101" spans="1:4" hidden="1" x14ac:dyDescent="0.2">
      <c r="A101" s="42" t="s">
        <v>215</v>
      </c>
      <c r="B101" s="36" t="s">
        <v>214</v>
      </c>
      <c r="C101" s="47"/>
    </row>
    <row r="102" spans="1:4" hidden="1" x14ac:dyDescent="0.2">
      <c r="B102" s="36"/>
      <c r="C102" s="47"/>
    </row>
    <row r="103" spans="1:4" hidden="1" x14ac:dyDescent="0.2">
      <c r="A103" s="51" t="s">
        <v>213</v>
      </c>
      <c r="B103" s="74" t="s">
        <v>212</v>
      </c>
      <c r="C103" s="40">
        <f>+C104</f>
        <v>0</v>
      </c>
    </row>
    <row r="104" spans="1:4" hidden="1" x14ac:dyDescent="0.2">
      <c r="A104" s="42" t="s">
        <v>211</v>
      </c>
      <c r="B104" s="36" t="s">
        <v>210</v>
      </c>
      <c r="C104" s="47"/>
    </row>
    <row r="105" spans="1:4" hidden="1" x14ac:dyDescent="0.2">
      <c r="A105" s="51"/>
      <c r="B105" s="52"/>
      <c r="C105" s="47"/>
    </row>
    <row r="106" spans="1:4" ht="25.5" hidden="1" x14ac:dyDescent="0.2">
      <c r="A106" s="51" t="s">
        <v>81</v>
      </c>
      <c r="B106" s="50" t="s">
        <v>80</v>
      </c>
      <c r="C106" s="40">
        <f>SUM(C107:C109)</f>
        <v>0</v>
      </c>
    </row>
    <row r="107" spans="1:4" hidden="1" x14ac:dyDescent="0.2">
      <c r="A107" s="42" t="s">
        <v>209</v>
      </c>
      <c r="B107" s="41" t="s">
        <v>208</v>
      </c>
      <c r="C107" s="47"/>
    </row>
    <row r="108" spans="1:4" hidden="1" x14ac:dyDescent="0.2">
      <c r="A108" s="42" t="s">
        <v>207</v>
      </c>
      <c r="B108" s="48" t="s">
        <v>206</v>
      </c>
      <c r="C108" s="47"/>
      <c r="D108" s="49"/>
    </row>
    <row r="109" spans="1:4" hidden="1" x14ac:dyDescent="0.2">
      <c r="A109" s="42" t="s">
        <v>205</v>
      </c>
      <c r="B109" s="48" t="s">
        <v>204</v>
      </c>
      <c r="C109" s="47"/>
      <c r="D109" s="49"/>
    </row>
    <row r="110" spans="1:4" hidden="1" x14ac:dyDescent="0.2">
      <c r="B110" s="48"/>
      <c r="C110" s="47"/>
      <c r="D110" s="49"/>
    </row>
    <row r="111" spans="1:4" hidden="1" x14ac:dyDescent="0.2">
      <c r="A111" s="68" t="s">
        <v>203</v>
      </c>
      <c r="B111" s="50" t="s">
        <v>202</v>
      </c>
      <c r="C111" s="40">
        <f>+C112</f>
        <v>0</v>
      </c>
      <c r="D111" s="49"/>
    </row>
    <row r="112" spans="1:4" ht="3.75" hidden="1" customHeight="1" x14ac:dyDescent="0.2">
      <c r="A112" s="48" t="s">
        <v>201</v>
      </c>
      <c r="B112" s="48" t="s">
        <v>200</v>
      </c>
      <c r="C112" s="47"/>
      <c r="D112" s="49"/>
    </row>
    <row r="113" spans="1:4" hidden="1" x14ac:dyDescent="0.2">
      <c r="A113" s="48"/>
      <c r="B113" s="48"/>
      <c r="C113" s="47"/>
      <c r="D113" s="49"/>
    </row>
    <row r="114" spans="1:4" hidden="1" x14ac:dyDescent="0.2">
      <c r="A114" s="51" t="s">
        <v>77</v>
      </c>
      <c r="B114" s="50" t="s">
        <v>76</v>
      </c>
      <c r="C114" s="40">
        <f>SUM(C115:C118)</f>
        <v>0</v>
      </c>
      <c r="D114" s="49"/>
    </row>
    <row r="115" spans="1:4" hidden="1" x14ac:dyDescent="0.2">
      <c r="A115" s="42" t="s">
        <v>136</v>
      </c>
      <c r="B115" s="41" t="s">
        <v>135</v>
      </c>
      <c r="C115" s="47"/>
      <c r="D115" s="49"/>
    </row>
    <row r="116" spans="1:4" hidden="1" x14ac:dyDescent="0.2">
      <c r="A116" s="42" t="s">
        <v>199</v>
      </c>
      <c r="B116" s="41" t="s">
        <v>198</v>
      </c>
      <c r="C116" s="47"/>
      <c r="D116" s="49"/>
    </row>
    <row r="117" spans="1:4" hidden="1" x14ac:dyDescent="0.2">
      <c r="A117" s="42" t="s">
        <v>134</v>
      </c>
      <c r="B117" s="41" t="s">
        <v>133</v>
      </c>
      <c r="C117" s="47"/>
      <c r="D117" s="49"/>
    </row>
    <row r="118" spans="1:4" hidden="1" x14ac:dyDescent="0.2">
      <c r="A118" s="42" t="s">
        <v>197</v>
      </c>
      <c r="B118" s="48" t="s">
        <v>196</v>
      </c>
      <c r="C118" s="47"/>
      <c r="D118" s="49"/>
    </row>
    <row r="119" spans="1:4" hidden="1" x14ac:dyDescent="0.2">
      <c r="B119" s="48"/>
      <c r="C119" s="47"/>
      <c r="D119" s="49"/>
    </row>
    <row r="120" spans="1:4" x14ac:dyDescent="0.2">
      <c r="B120" s="48"/>
      <c r="C120" s="47"/>
      <c r="D120" s="49"/>
    </row>
    <row r="121" spans="1:4" x14ac:dyDescent="0.2">
      <c r="A121" s="68" t="s">
        <v>187</v>
      </c>
      <c r="B121" s="50" t="s">
        <v>33</v>
      </c>
      <c r="C121" s="47"/>
      <c r="D121" s="82">
        <f>+C124+C127</f>
        <v>460000</v>
      </c>
    </row>
    <row r="122" spans="1:4" x14ac:dyDescent="0.2">
      <c r="A122" s="68"/>
      <c r="B122" s="50"/>
      <c r="C122" s="47"/>
      <c r="D122" s="49"/>
    </row>
    <row r="123" spans="1:4" x14ac:dyDescent="0.2">
      <c r="A123" s="68" t="s">
        <v>191</v>
      </c>
      <c r="B123" s="50" t="s">
        <v>34</v>
      </c>
      <c r="C123" s="40">
        <f>+C124</f>
        <v>460000</v>
      </c>
      <c r="D123" s="49"/>
    </row>
    <row r="124" spans="1:4" x14ac:dyDescent="0.2">
      <c r="A124" s="48" t="s">
        <v>43</v>
      </c>
      <c r="B124" s="48" t="s">
        <v>44</v>
      </c>
      <c r="C124" s="47">
        <v>460000</v>
      </c>
      <c r="D124" s="47"/>
    </row>
    <row r="125" spans="1:4" x14ac:dyDescent="0.2">
      <c r="A125" s="48"/>
      <c r="B125" s="48"/>
      <c r="C125" s="47"/>
      <c r="D125" s="47"/>
    </row>
    <row r="126" spans="1:4" hidden="1" x14ac:dyDescent="0.2">
      <c r="A126" s="68" t="s">
        <v>195</v>
      </c>
      <c r="B126" s="68" t="s">
        <v>54</v>
      </c>
      <c r="C126" s="40">
        <f>+C127</f>
        <v>0</v>
      </c>
      <c r="D126" s="47"/>
    </row>
    <row r="127" spans="1:4" ht="12" hidden="1" customHeight="1" x14ac:dyDescent="0.2">
      <c r="A127" s="42" t="s">
        <v>55</v>
      </c>
      <c r="B127" s="48" t="s">
        <v>194</v>
      </c>
      <c r="C127" s="47"/>
      <c r="D127" s="47"/>
    </row>
    <row r="128" spans="1:4" x14ac:dyDescent="0.2">
      <c r="B128" s="48"/>
      <c r="C128" s="47"/>
      <c r="D128" s="46"/>
    </row>
    <row r="129" spans="2:18" ht="13.5" thickBot="1" x14ac:dyDescent="0.25">
      <c r="B129" s="45" t="s">
        <v>71</v>
      </c>
      <c r="D129" s="44">
        <f>SUM(D67:D128)</f>
        <v>5460000</v>
      </c>
      <c r="R129" s="43">
        <f>+D129-D61</f>
        <v>0</v>
      </c>
    </row>
    <row r="130" spans="2:18" ht="13.5" thickTop="1" x14ac:dyDescent="0.2"/>
  </sheetData>
  <mergeCells count="3">
    <mergeCell ref="A1:D1"/>
    <mergeCell ref="A2:D2"/>
    <mergeCell ref="B3:E3"/>
  </mergeCells>
  <printOptions horizontalCentered="1" verticalCentered="1"/>
  <pageMargins left="0.39370078740157483" right="0.39370078740157483" top="0.39370078740157483" bottom="0.39370078740157483" header="0.51181102362204722" footer="0.51181102362204722"/>
  <pageSetup scale="82" firstPageNumber="0" fitToHeight="2" orientation="portrait" r:id="rId1"/>
  <headerFooter alignWithMargins="0">
    <oddFooter xml:space="preserve">&amp;LRealizado por: &amp;RRevisado por: </oddFooter>
  </headerFooter>
  <rowBreaks count="1" manualBreakCount="1">
    <brk id="62"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A33" workbookViewId="0">
      <selection activeCell="B51" sqref="B51:D51"/>
    </sheetView>
  </sheetViews>
  <sheetFormatPr baseColWidth="10" defaultRowHeight="12.75" x14ac:dyDescent="0.2"/>
  <cols>
    <col min="1" max="1" width="9.7109375" style="89" customWidth="1"/>
    <col min="2" max="2" width="51.28515625" style="90" customWidth="1"/>
    <col min="3" max="3" width="23.28515625" style="39" customWidth="1"/>
    <col min="4" max="4" width="23.42578125" style="40" customWidth="1"/>
    <col min="5" max="5" width="19.5703125" style="39" hidden="1" customWidth="1"/>
    <col min="6" max="6" width="16.28515625" style="86" hidden="1" customWidth="1"/>
    <col min="7" max="7" width="12.7109375" style="86" hidden="1" customWidth="1"/>
    <col min="8" max="8" width="14.85546875" style="87" hidden="1" customWidth="1"/>
    <col min="9" max="9" width="21.28515625" style="88" hidden="1" customWidth="1"/>
    <col min="10" max="16" width="0" style="88" hidden="1" customWidth="1"/>
    <col min="17" max="17" width="17.28515625" style="88" bestFit="1" customWidth="1"/>
    <col min="18" max="18" width="21.42578125" style="88" customWidth="1"/>
    <col min="19" max="19" width="11.42578125" style="88"/>
    <col min="20" max="20" width="14.5703125" style="88" bestFit="1" customWidth="1"/>
    <col min="21" max="256" width="11.42578125" style="88"/>
    <col min="257" max="257" width="9.7109375" style="88" customWidth="1"/>
    <col min="258" max="258" width="51.28515625" style="88" customWidth="1"/>
    <col min="259" max="259" width="23.28515625" style="88" customWidth="1"/>
    <col min="260" max="260" width="23.42578125" style="88" customWidth="1"/>
    <col min="261" max="272" width="0" style="88" hidden="1" customWidth="1"/>
    <col min="273" max="273" width="17.28515625" style="88" bestFit="1" customWidth="1"/>
    <col min="274" max="274" width="21.42578125" style="88" customWidth="1"/>
    <col min="275" max="275" width="11.42578125" style="88"/>
    <col min="276" max="276" width="14.5703125" style="88" bestFit="1" customWidth="1"/>
    <col min="277" max="512" width="11.42578125" style="88"/>
    <col min="513" max="513" width="9.7109375" style="88" customWidth="1"/>
    <col min="514" max="514" width="51.28515625" style="88" customWidth="1"/>
    <col min="515" max="515" width="23.28515625" style="88" customWidth="1"/>
    <col min="516" max="516" width="23.42578125" style="88" customWidth="1"/>
    <col min="517" max="528" width="0" style="88" hidden="1" customWidth="1"/>
    <col min="529" max="529" width="17.28515625" style="88" bestFit="1" customWidth="1"/>
    <col min="530" max="530" width="21.42578125" style="88" customWidth="1"/>
    <col min="531" max="531" width="11.42578125" style="88"/>
    <col min="532" max="532" width="14.5703125" style="88" bestFit="1" customWidth="1"/>
    <col min="533" max="768" width="11.42578125" style="88"/>
    <col min="769" max="769" width="9.7109375" style="88" customWidth="1"/>
    <col min="770" max="770" width="51.28515625" style="88" customWidth="1"/>
    <col min="771" max="771" width="23.28515625" style="88" customWidth="1"/>
    <col min="772" max="772" width="23.42578125" style="88" customWidth="1"/>
    <col min="773" max="784" width="0" style="88" hidden="1" customWidth="1"/>
    <col min="785" max="785" width="17.28515625" style="88" bestFit="1" customWidth="1"/>
    <col min="786" max="786" width="21.42578125" style="88" customWidth="1"/>
    <col min="787" max="787" width="11.42578125" style="88"/>
    <col min="788" max="788" width="14.5703125" style="88" bestFit="1" customWidth="1"/>
    <col min="789" max="1024" width="11.42578125" style="88"/>
    <col min="1025" max="1025" width="9.7109375" style="88" customWidth="1"/>
    <col min="1026" max="1026" width="51.28515625" style="88" customWidth="1"/>
    <col min="1027" max="1027" width="23.28515625" style="88" customWidth="1"/>
    <col min="1028" max="1028" width="23.42578125" style="88" customWidth="1"/>
    <col min="1029" max="1040" width="0" style="88" hidden="1" customWidth="1"/>
    <col min="1041" max="1041" width="17.28515625" style="88" bestFit="1" customWidth="1"/>
    <col min="1042" max="1042" width="21.42578125" style="88" customWidth="1"/>
    <col min="1043" max="1043" width="11.42578125" style="88"/>
    <col min="1044" max="1044" width="14.5703125" style="88" bestFit="1" customWidth="1"/>
    <col min="1045" max="1280" width="11.42578125" style="88"/>
    <col min="1281" max="1281" width="9.7109375" style="88" customWidth="1"/>
    <col min="1282" max="1282" width="51.28515625" style="88" customWidth="1"/>
    <col min="1283" max="1283" width="23.28515625" style="88" customWidth="1"/>
    <col min="1284" max="1284" width="23.42578125" style="88" customWidth="1"/>
    <col min="1285" max="1296" width="0" style="88" hidden="1" customWidth="1"/>
    <col min="1297" max="1297" width="17.28515625" style="88" bestFit="1" customWidth="1"/>
    <col min="1298" max="1298" width="21.42578125" style="88" customWidth="1"/>
    <col min="1299" max="1299" width="11.42578125" style="88"/>
    <col min="1300" max="1300" width="14.5703125" style="88" bestFit="1" customWidth="1"/>
    <col min="1301" max="1536" width="11.42578125" style="88"/>
    <col min="1537" max="1537" width="9.7109375" style="88" customWidth="1"/>
    <col min="1538" max="1538" width="51.28515625" style="88" customWidth="1"/>
    <col min="1539" max="1539" width="23.28515625" style="88" customWidth="1"/>
    <col min="1540" max="1540" width="23.42578125" style="88" customWidth="1"/>
    <col min="1541" max="1552" width="0" style="88" hidden="1" customWidth="1"/>
    <col min="1553" max="1553" width="17.28515625" style="88" bestFit="1" customWidth="1"/>
    <col min="1554" max="1554" width="21.42578125" style="88" customWidth="1"/>
    <col min="1555" max="1555" width="11.42578125" style="88"/>
    <col min="1556" max="1556" width="14.5703125" style="88" bestFit="1" customWidth="1"/>
    <col min="1557" max="1792" width="11.42578125" style="88"/>
    <col min="1793" max="1793" width="9.7109375" style="88" customWidth="1"/>
    <col min="1794" max="1794" width="51.28515625" style="88" customWidth="1"/>
    <col min="1795" max="1795" width="23.28515625" style="88" customWidth="1"/>
    <col min="1796" max="1796" width="23.42578125" style="88" customWidth="1"/>
    <col min="1797" max="1808" width="0" style="88" hidden="1" customWidth="1"/>
    <col min="1809" max="1809" width="17.28515625" style="88" bestFit="1" customWidth="1"/>
    <col min="1810" max="1810" width="21.42578125" style="88" customWidth="1"/>
    <col min="1811" max="1811" width="11.42578125" style="88"/>
    <col min="1812" max="1812" width="14.5703125" style="88" bestFit="1" customWidth="1"/>
    <col min="1813" max="2048" width="11.42578125" style="88"/>
    <col min="2049" max="2049" width="9.7109375" style="88" customWidth="1"/>
    <col min="2050" max="2050" width="51.28515625" style="88" customWidth="1"/>
    <col min="2051" max="2051" width="23.28515625" style="88" customWidth="1"/>
    <col min="2052" max="2052" width="23.42578125" style="88" customWidth="1"/>
    <col min="2053" max="2064" width="0" style="88" hidden="1" customWidth="1"/>
    <col min="2065" max="2065" width="17.28515625" style="88" bestFit="1" customWidth="1"/>
    <col min="2066" max="2066" width="21.42578125" style="88" customWidth="1"/>
    <col min="2067" max="2067" width="11.42578125" style="88"/>
    <col min="2068" max="2068" width="14.5703125" style="88" bestFit="1" customWidth="1"/>
    <col min="2069" max="2304" width="11.42578125" style="88"/>
    <col min="2305" max="2305" width="9.7109375" style="88" customWidth="1"/>
    <col min="2306" max="2306" width="51.28515625" style="88" customWidth="1"/>
    <col min="2307" max="2307" width="23.28515625" style="88" customWidth="1"/>
    <col min="2308" max="2308" width="23.42578125" style="88" customWidth="1"/>
    <col min="2309" max="2320" width="0" style="88" hidden="1" customWidth="1"/>
    <col min="2321" max="2321" width="17.28515625" style="88" bestFit="1" customWidth="1"/>
    <col min="2322" max="2322" width="21.42578125" style="88" customWidth="1"/>
    <col min="2323" max="2323" width="11.42578125" style="88"/>
    <col min="2324" max="2324" width="14.5703125" style="88" bestFit="1" customWidth="1"/>
    <col min="2325" max="2560" width="11.42578125" style="88"/>
    <col min="2561" max="2561" width="9.7109375" style="88" customWidth="1"/>
    <col min="2562" max="2562" width="51.28515625" style="88" customWidth="1"/>
    <col min="2563" max="2563" width="23.28515625" style="88" customWidth="1"/>
    <col min="2564" max="2564" width="23.42578125" style="88" customWidth="1"/>
    <col min="2565" max="2576" width="0" style="88" hidden="1" customWidth="1"/>
    <col min="2577" max="2577" width="17.28515625" style="88" bestFit="1" customWidth="1"/>
    <col min="2578" max="2578" width="21.42578125" style="88" customWidth="1"/>
    <col min="2579" max="2579" width="11.42578125" style="88"/>
    <col min="2580" max="2580" width="14.5703125" style="88" bestFit="1" customWidth="1"/>
    <col min="2581" max="2816" width="11.42578125" style="88"/>
    <col min="2817" max="2817" width="9.7109375" style="88" customWidth="1"/>
    <col min="2818" max="2818" width="51.28515625" style="88" customWidth="1"/>
    <col min="2819" max="2819" width="23.28515625" style="88" customWidth="1"/>
    <col min="2820" max="2820" width="23.42578125" style="88" customWidth="1"/>
    <col min="2821" max="2832" width="0" style="88" hidden="1" customWidth="1"/>
    <col min="2833" max="2833" width="17.28515625" style="88" bestFit="1" customWidth="1"/>
    <col min="2834" max="2834" width="21.42578125" style="88" customWidth="1"/>
    <col min="2835" max="2835" width="11.42578125" style="88"/>
    <col min="2836" max="2836" width="14.5703125" style="88" bestFit="1" customWidth="1"/>
    <col min="2837" max="3072" width="11.42578125" style="88"/>
    <col min="3073" max="3073" width="9.7109375" style="88" customWidth="1"/>
    <col min="3074" max="3074" width="51.28515625" style="88" customWidth="1"/>
    <col min="3075" max="3075" width="23.28515625" style="88" customWidth="1"/>
    <col min="3076" max="3076" width="23.42578125" style="88" customWidth="1"/>
    <col min="3077" max="3088" width="0" style="88" hidden="1" customWidth="1"/>
    <col min="3089" max="3089" width="17.28515625" style="88" bestFit="1" customWidth="1"/>
    <col min="3090" max="3090" width="21.42578125" style="88" customWidth="1"/>
    <col min="3091" max="3091" width="11.42578125" style="88"/>
    <col min="3092" max="3092" width="14.5703125" style="88" bestFit="1" customWidth="1"/>
    <col min="3093" max="3328" width="11.42578125" style="88"/>
    <col min="3329" max="3329" width="9.7109375" style="88" customWidth="1"/>
    <col min="3330" max="3330" width="51.28515625" style="88" customWidth="1"/>
    <col min="3331" max="3331" width="23.28515625" style="88" customWidth="1"/>
    <col min="3332" max="3332" width="23.42578125" style="88" customWidth="1"/>
    <col min="3333" max="3344" width="0" style="88" hidden="1" customWidth="1"/>
    <col min="3345" max="3345" width="17.28515625" style="88" bestFit="1" customWidth="1"/>
    <col min="3346" max="3346" width="21.42578125" style="88" customWidth="1"/>
    <col min="3347" max="3347" width="11.42578125" style="88"/>
    <col min="3348" max="3348" width="14.5703125" style="88" bestFit="1" customWidth="1"/>
    <col min="3349" max="3584" width="11.42578125" style="88"/>
    <col min="3585" max="3585" width="9.7109375" style="88" customWidth="1"/>
    <col min="3586" max="3586" width="51.28515625" style="88" customWidth="1"/>
    <col min="3587" max="3587" width="23.28515625" style="88" customWidth="1"/>
    <col min="3588" max="3588" width="23.42578125" style="88" customWidth="1"/>
    <col min="3589" max="3600" width="0" style="88" hidden="1" customWidth="1"/>
    <col min="3601" max="3601" width="17.28515625" style="88" bestFit="1" customWidth="1"/>
    <col min="3602" max="3602" width="21.42578125" style="88" customWidth="1"/>
    <col min="3603" max="3603" width="11.42578125" style="88"/>
    <col min="3604" max="3604" width="14.5703125" style="88" bestFit="1" customWidth="1"/>
    <col min="3605" max="3840" width="11.42578125" style="88"/>
    <col min="3841" max="3841" width="9.7109375" style="88" customWidth="1"/>
    <col min="3842" max="3842" width="51.28515625" style="88" customWidth="1"/>
    <col min="3843" max="3843" width="23.28515625" style="88" customWidth="1"/>
    <col min="3844" max="3844" width="23.42578125" style="88" customWidth="1"/>
    <col min="3845" max="3856" width="0" style="88" hidden="1" customWidth="1"/>
    <col min="3857" max="3857" width="17.28515625" style="88" bestFit="1" customWidth="1"/>
    <col min="3858" max="3858" width="21.42578125" style="88" customWidth="1"/>
    <col min="3859" max="3859" width="11.42578125" style="88"/>
    <col min="3860" max="3860" width="14.5703125" style="88" bestFit="1" customWidth="1"/>
    <col min="3861" max="4096" width="11.42578125" style="88"/>
    <col min="4097" max="4097" width="9.7109375" style="88" customWidth="1"/>
    <col min="4098" max="4098" width="51.28515625" style="88" customWidth="1"/>
    <col min="4099" max="4099" width="23.28515625" style="88" customWidth="1"/>
    <col min="4100" max="4100" width="23.42578125" style="88" customWidth="1"/>
    <col min="4101" max="4112" width="0" style="88" hidden="1" customWidth="1"/>
    <col min="4113" max="4113" width="17.28515625" style="88" bestFit="1" customWidth="1"/>
    <col min="4114" max="4114" width="21.42578125" style="88" customWidth="1"/>
    <col min="4115" max="4115" width="11.42578125" style="88"/>
    <col min="4116" max="4116" width="14.5703125" style="88" bestFit="1" customWidth="1"/>
    <col min="4117" max="4352" width="11.42578125" style="88"/>
    <col min="4353" max="4353" width="9.7109375" style="88" customWidth="1"/>
    <col min="4354" max="4354" width="51.28515625" style="88" customWidth="1"/>
    <col min="4355" max="4355" width="23.28515625" style="88" customWidth="1"/>
    <col min="4356" max="4356" width="23.42578125" style="88" customWidth="1"/>
    <col min="4357" max="4368" width="0" style="88" hidden="1" customWidth="1"/>
    <col min="4369" max="4369" width="17.28515625" style="88" bestFit="1" customWidth="1"/>
    <col min="4370" max="4370" width="21.42578125" style="88" customWidth="1"/>
    <col min="4371" max="4371" width="11.42578125" style="88"/>
    <col min="4372" max="4372" width="14.5703125" style="88" bestFit="1" customWidth="1"/>
    <col min="4373" max="4608" width="11.42578125" style="88"/>
    <col min="4609" max="4609" width="9.7109375" style="88" customWidth="1"/>
    <col min="4610" max="4610" width="51.28515625" style="88" customWidth="1"/>
    <col min="4611" max="4611" width="23.28515625" style="88" customWidth="1"/>
    <col min="4612" max="4612" width="23.42578125" style="88" customWidth="1"/>
    <col min="4613" max="4624" width="0" style="88" hidden="1" customWidth="1"/>
    <col min="4625" max="4625" width="17.28515625" style="88" bestFit="1" customWidth="1"/>
    <col min="4626" max="4626" width="21.42578125" style="88" customWidth="1"/>
    <col min="4627" max="4627" width="11.42578125" style="88"/>
    <col min="4628" max="4628" width="14.5703125" style="88" bestFit="1" customWidth="1"/>
    <col min="4629" max="4864" width="11.42578125" style="88"/>
    <col min="4865" max="4865" width="9.7109375" style="88" customWidth="1"/>
    <col min="4866" max="4866" width="51.28515625" style="88" customWidth="1"/>
    <col min="4867" max="4867" width="23.28515625" style="88" customWidth="1"/>
    <col min="4868" max="4868" width="23.42578125" style="88" customWidth="1"/>
    <col min="4869" max="4880" width="0" style="88" hidden="1" customWidth="1"/>
    <col min="4881" max="4881" width="17.28515625" style="88" bestFit="1" customWidth="1"/>
    <col min="4882" max="4882" width="21.42578125" style="88" customWidth="1"/>
    <col min="4883" max="4883" width="11.42578125" style="88"/>
    <col min="4884" max="4884" width="14.5703125" style="88" bestFit="1" customWidth="1"/>
    <col min="4885" max="5120" width="11.42578125" style="88"/>
    <col min="5121" max="5121" width="9.7109375" style="88" customWidth="1"/>
    <col min="5122" max="5122" width="51.28515625" style="88" customWidth="1"/>
    <col min="5123" max="5123" width="23.28515625" style="88" customWidth="1"/>
    <col min="5124" max="5124" width="23.42578125" style="88" customWidth="1"/>
    <col min="5125" max="5136" width="0" style="88" hidden="1" customWidth="1"/>
    <col min="5137" max="5137" width="17.28515625" style="88" bestFit="1" customWidth="1"/>
    <col min="5138" max="5138" width="21.42578125" style="88" customWidth="1"/>
    <col min="5139" max="5139" width="11.42578125" style="88"/>
    <col min="5140" max="5140" width="14.5703125" style="88" bestFit="1" customWidth="1"/>
    <col min="5141" max="5376" width="11.42578125" style="88"/>
    <col min="5377" max="5377" width="9.7109375" style="88" customWidth="1"/>
    <col min="5378" max="5378" width="51.28515625" style="88" customWidth="1"/>
    <col min="5379" max="5379" width="23.28515625" style="88" customWidth="1"/>
    <col min="5380" max="5380" width="23.42578125" style="88" customWidth="1"/>
    <col min="5381" max="5392" width="0" style="88" hidden="1" customWidth="1"/>
    <col min="5393" max="5393" width="17.28515625" style="88" bestFit="1" customWidth="1"/>
    <col min="5394" max="5394" width="21.42578125" style="88" customWidth="1"/>
    <col min="5395" max="5395" width="11.42578125" style="88"/>
    <col min="5396" max="5396" width="14.5703125" style="88" bestFit="1" customWidth="1"/>
    <col min="5397" max="5632" width="11.42578125" style="88"/>
    <col min="5633" max="5633" width="9.7109375" style="88" customWidth="1"/>
    <col min="5634" max="5634" width="51.28515625" style="88" customWidth="1"/>
    <col min="5635" max="5635" width="23.28515625" style="88" customWidth="1"/>
    <col min="5636" max="5636" width="23.42578125" style="88" customWidth="1"/>
    <col min="5637" max="5648" width="0" style="88" hidden="1" customWidth="1"/>
    <col min="5649" max="5649" width="17.28515625" style="88" bestFit="1" customWidth="1"/>
    <col min="5650" max="5650" width="21.42578125" style="88" customWidth="1"/>
    <col min="5651" max="5651" width="11.42578125" style="88"/>
    <col min="5652" max="5652" width="14.5703125" style="88" bestFit="1" customWidth="1"/>
    <col min="5653" max="5888" width="11.42578125" style="88"/>
    <col min="5889" max="5889" width="9.7109375" style="88" customWidth="1"/>
    <col min="5890" max="5890" width="51.28515625" style="88" customWidth="1"/>
    <col min="5891" max="5891" width="23.28515625" style="88" customWidth="1"/>
    <col min="5892" max="5892" width="23.42578125" style="88" customWidth="1"/>
    <col min="5893" max="5904" width="0" style="88" hidden="1" customWidth="1"/>
    <col min="5905" max="5905" width="17.28515625" style="88" bestFit="1" customWidth="1"/>
    <col min="5906" max="5906" width="21.42578125" style="88" customWidth="1"/>
    <col min="5907" max="5907" width="11.42578125" style="88"/>
    <col min="5908" max="5908" width="14.5703125" style="88" bestFit="1" customWidth="1"/>
    <col min="5909" max="6144" width="11.42578125" style="88"/>
    <col min="6145" max="6145" width="9.7109375" style="88" customWidth="1"/>
    <col min="6146" max="6146" width="51.28515625" style="88" customWidth="1"/>
    <col min="6147" max="6147" width="23.28515625" style="88" customWidth="1"/>
    <col min="6148" max="6148" width="23.42578125" style="88" customWidth="1"/>
    <col min="6149" max="6160" width="0" style="88" hidden="1" customWidth="1"/>
    <col min="6161" max="6161" width="17.28515625" style="88" bestFit="1" customWidth="1"/>
    <col min="6162" max="6162" width="21.42578125" style="88" customWidth="1"/>
    <col min="6163" max="6163" width="11.42578125" style="88"/>
    <col min="6164" max="6164" width="14.5703125" style="88" bestFit="1" customWidth="1"/>
    <col min="6165" max="6400" width="11.42578125" style="88"/>
    <col min="6401" max="6401" width="9.7109375" style="88" customWidth="1"/>
    <col min="6402" max="6402" width="51.28515625" style="88" customWidth="1"/>
    <col min="6403" max="6403" width="23.28515625" style="88" customWidth="1"/>
    <col min="6404" max="6404" width="23.42578125" style="88" customWidth="1"/>
    <col min="6405" max="6416" width="0" style="88" hidden="1" customWidth="1"/>
    <col min="6417" max="6417" width="17.28515625" style="88" bestFit="1" customWidth="1"/>
    <col min="6418" max="6418" width="21.42578125" style="88" customWidth="1"/>
    <col min="6419" max="6419" width="11.42578125" style="88"/>
    <col min="6420" max="6420" width="14.5703125" style="88" bestFit="1" customWidth="1"/>
    <col min="6421" max="6656" width="11.42578125" style="88"/>
    <col min="6657" max="6657" width="9.7109375" style="88" customWidth="1"/>
    <col min="6658" max="6658" width="51.28515625" style="88" customWidth="1"/>
    <col min="6659" max="6659" width="23.28515625" style="88" customWidth="1"/>
    <col min="6660" max="6660" width="23.42578125" style="88" customWidth="1"/>
    <col min="6661" max="6672" width="0" style="88" hidden="1" customWidth="1"/>
    <col min="6673" max="6673" width="17.28515625" style="88" bestFit="1" customWidth="1"/>
    <col min="6674" max="6674" width="21.42578125" style="88" customWidth="1"/>
    <col min="6675" max="6675" width="11.42578125" style="88"/>
    <col min="6676" max="6676" width="14.5703125" style="88" bestFit="1" customWidth="1"/>
    <col min="6677" max="6912" width="11.42578125" style="88"/>
    <col min="6913" max="6913" width="9.7109375" style="88" customWidth="1"/>
    <col min="6914" max="6914" width="51.28515625" style="88" customWidth="1"/>
    <col min="6915" max="6915" width="23.28515625" style="88" customWidth="1"/>
    <col min="6916" max="6916" width="23.42578125" style="88" customWidth="1"/>
    <col min="6917" max="6928" width="0" style="88" hidden="1" customWidth="1"/>
    <col min="6929" max="6929" width="17.28515625" style="88" bestFit="1" customWidth="1"/>
    <col min="6930" max="6930" width="21.42578125" style="88" customWidth="1"/>
    <col min="6931" max="6931" width="11.42578125" style="88"/>
    <col min="6932" max="6932" width="14.5703125" style="88" bestFit="1" customWidth="1"/>
    <col min="6933" max="7168" width="11.42578125" style="88"/>
    <col min="7169" max="7169" width="9.7109375" style="88" customWidth="1"/>
    <col min="7170" max="7170" width="51.28515625" style="88" customWidth="1"/>
    <col min="7171" max="7171" width="23.28515625" style="88" customWidth="1"/>
    <col min="7172" max="7172" width="23.42578125" style="88" customWidth="1"/>
    <col min="7173" max="7184" width="0" style="88" hidden="1" customWidth="1"/>
    <col min="7185" max="7185" width="17.28515625" style="88" bestFit="1" customWidth="1"/>
    <col min="7186" max="7186" width="21.42578125" style="88" customWidth="1"/>
    <col min="7187" max="7187" width="11.42578125" style="88"/>
    <col min="7188" max="7188" width="14.5703125" style="88" bestFit="1" customWidth="1"/>
    <col min="7189" max="7424" width="11.42578125" style="88"/>
    <col min="7425" max="7425" width="9.7109375" style="88" customWidth="1"/>
    <col min="7426" max="7426" width="51.28515625" style="88" customWidth="1"/>
    <col min="7427" max="7427" width="23.28515625" style="88" customWidth="1"/>
    <col min="7428" max="7428" width="23.42578125" style="88" customWidth="1"/>
    <col min="7429" max="7440" width="0" style="88" hidden="1" customWidth="1"/>
    <col min="7441" max="7441" width="17.28515625" style="88" bestFit="1" customWidth="1"/>
    <col min="7442" max="7442" width="21.42578125" style="88" customWidth="1"/>
    <col min="7443" max="7443" width="11.42578125" style="88"/>
    <col min="7444" max="7444" width="14.5703125" style="88" bestFit="1" customWidth="1"/>
    <col min="7445" max="7680" width="11.42578125" style="88"/>
    <col min="7681" max="7681" width="9.7109375" style="88" customWidth="1"/>
    <col min="7682" max="7682" width="51.28515625" style="88" customWidth="1"/>
    <col min="7683" max="7683" width="23.28515625" style="88" customWidth="1"/>
    <col min="7684" max="7684" width="23.42578125" style="88" customWidth="1"/>
    <col min="7685" max="7696" width="0" style="88" hidden="1" customWidth="1"/>
    <col min="7697" max="7697" width="17.28515625" style="88" bestFit="1" customWidth="1"/>
    <col min="7698" max="7698" width="21.42578125" style="88" customWidth="1"/>
    <col min="7699" max="7699" width="11.42578125" style="88"/>
    <col min="7700" max="7700" width="14.5703125" style="88" bestFit="1" customWidth="1"/>
    <col min="7701" max="7936" width="11.42578125" style="88"/>
    <col min="7937" max="7937" width="9.7109375" style="88" customWidth="1"/>
    <col min="7938" max="7938" width="51.28515625" style="88" customWidth="1"/>
    <col min="7939" max="7939" width="23.28515625" style="88" customWidth="1"/>
    <col min="7940" max="7940" width="23.42578125" style="88" customWidth="1"/>
    <col min="7941" max="7952" width="0" style="88" hidden="1" customWidth="1"/>
    <col min="7953" max="7953" width="17.28515625" style="88" bestFit="1" customWidth="1"/>
    <col min="7954" max="7954" width="21.42578125" style="88" customWidth="1"/>
    <col min="7955" max="7955" width="11.42578125" style="88"/>
    <col min="7956" max="7956" width="14.5703125" style="88" bestFit="1" customWidth="1"/>
    <col min="7957" max="8192" width="11.42578125" style="88"/>
    <col min="8193" max="8193" width="9.7109375" style="88" customWidth="1"/>
    <col min="8194" max="8194" width="51.28515625" style="88" customWidth="1"/>
    <col min="8195" max="8195" width="23.28515625" style="88" customWidth="1"/>
    <col min="8196" max="8196" width="23.42578125" style="88" customWidth="1"/>
    <col min="8197" max="8208" width="0" style="88" hidden="1" customWidth="1"/>
    <col min="8209" max="8209" width="17.28515625" style="88" bestFit="1" customWidth="1"/>
    <col min="8210" max="8210" width="21.42578125" style="88" customWidth="1"/>
    <col min="8211" max="8211" width="11.42578125" style="88"/>
    <col min="8212" max="8212" width="14.5703125" style="88" bestFit="1" customWidth="1"/>
    <col min="8213" max="8448" width="11.42578125" style="88"/>
    <col min="8449" max="8449" width="9.7109375" style="88" customWidth="1"/>
    <col min="8450" max="8450" width="51.28515625" style="88" customWidth="1"/>
    <col min="8451" max="8451" width="23.28515625" style="88" customWidth="1"/>
    <col min="8452" max="8452" width="23.42578125" style="88" customWidth="1"/>
    <col min="8453" max="8464" width="0" style="88" hidden="1" customWidth="1"/>
    <col min="8465" max="8465" width="17.28515625" style="88" bestFit="1" customWidth="1"/>
    <col min="8466" max="8466" width="21.42578125" style="88" customWidth="1"/>
    <col min="8467" max="8467" width="11.42578125" style="88"/>
    <col min="8468" max="8468" width="14.5703125" style="88" bestFit="1" customWidth="1"/>
    <col min="8469" max="8704" width="11.42578125" style="88"/>
    <col min="8705" max="8705" width="9.7109375" style="88" customWidth="1"/>
    <col min="8706" max="8706" width="51.28515625" style="88" customWidth="1"/>
    <col min="8707" max="8707" width="23.28515625" style="88" customWidth="1"/>
    <col min="8708" max="8708" width="23.42578125" style="88" customWidth="1"/>
    <col min="8709" max="8720" width="0" style="88" hidden="1" customWidth="1"/>
    <col min="8721" max="8721" width="17.28515625" style="88" bestFit="1" customWidth="1"/>
    <col min="8722" max="8722" width="21.42578125" style="88" customWidth="1"/>
    <col min="8723" max="8723" width="11.42578125" style="88"/>
    <col min="8724" max="8724" width="14.5703125" style="88" bestFit="1" customWidth="1"/>
    <col min="8725" max="8960" width="11.42578125" style="88"/>
    <col min="8961" max="8961" width="9.7109375" style="88" customWidth="1"/>
    <col min="8962" max="8962" width="51.28515625" style="88" customWidth="1"/>
    <col min="8963" max="8963" width="23.28515625" style="88" customWidth="1"/>
    <col min="8964" max="8964" width="23.42578125" style="88" customWidth="1"/>
    <col min="8965" max="8976" width="0" style="88" hidden="1" customWidth="1"/>
    <col min="8977" max="8977" width="17.28515625" style="88" bestFit="1" customWidth="1"/>
    <col min="8978" max="8978" width="21.42578125" style="88" customWidth="1"/>
    <col min="8979" max="8979" width="11.42578125" style="88"/>
    <col min="8980" max="8980" width="14.5703125" style="88" bestFit="1" customWidth="1"/>
    <col min="8981" max="9216" width="11.42578125" style="88"/>
    <col min="9217" max="9217" width="9.7109375" style="88" customWidth="1"/>
    <col min="9218" max="9218" width="51.28515625" style="88" customWidth="1"/>
    <col min="9219" max="9219" width="23.28515625" style="88" customWidth="1"/>
    <col min="9220" max="9220" width="23.42578125" style="88" customWidth="1"/>
    <col min="9221" max="9232" width="0" style="88" hidden="1" customWidth="1"/>
    <col min="9233" max="9233" width="17.28515625" style="88" bestFit="1" customWidth="1"/>
    <col min="9234" max="9234" width="21.42578125" style="88" customWidth="1"/>
    <col min="9235" max="9235" width="11.42578125" style="88"/>
    <col min="9236" max="9236" width="14.5703125" style="88" bestFit="1" customWidth="1"/>
    <col min="9237" max="9472" width="11.42578125" style="88"/>
    <col min="9473" max="9473" width="9.7109375" style="88" customWidth="1"/>
    <col min="9474" max="9474" width="51.28515625" style="88" customWidth="1"/>
    <col min="9475" max="9475" width="23.28515625" style="88" customWidth="1"/>
    <col min="9476" max="9476" width="23.42578125" style="88" customWidth="1"/>
    <col min="9477" max="9488" width="0" style="88" hidden="1" customWidth="1"/>
    <col min="9489" max="9489" width="17.28515625" style="88" bestFit="1" customWidth="1"/>
    <col min="9490" max="9490" width="21.42578125" style="88" customWidth="1"/>
    <col min="9491" max="9491" width="11.42578125" style="88"/>
    <col min="9492" max="9492" width="14.5703125" style="88" bestFit="1" customWidth="1"/>
    <col min="9493" max="9728" width="11.42578125" style="88"/>
    <col min="9729" max="9729" width="9.7109375" style="88" customWidth="1"/>
    <col min="9730" max="9730" width="51.28515625" style="88" customWidth="1"/>
    <col min="9731" max="9731" width="23.28515625" style="88" customWidth="1"/>
    <col min="9732" max="9732" width="23.42578125" style="88" customWidth="1"/>
    <col min="9733" max="9744" width="0" style="88" hidden="1" customWidth="1"/>
    <col min="9745" max="9745" width="17.28515625" style="88" bestFit="1" customWidth="1"/>
    <col min="9746" max="9746" width="21.42578125" style="88" customWidth="1"/>
    <col min="9747" max="9747" width="11.42578125" style="88"/>
    <col min="9748" max="9748" width="14.5703125" style="88" bestFit="1" customWidth="1"/>
    <col min="9749" max="9984" width="11.42578125" style="88"/>
    <col min="9985" max="9985" width="9.7109375" style="88" customWidth="1"/>
    <col min="9986" max="9986" width="51.28515625" style="88" customWidth="1"/>
    <col min="9987" max="9987" width="23.28515625" style="88" customWidth="1"/>
    <col min="9988" max="9988" width="23.42578125" style="88" customWidth="1"/>
    <col min="9989" max="10000" width="0" style="88" hidden="1" customWidth="1"/>
    <col min="10001" max="10001" width="17.28515625" style="88" bestFit="1" customWidth="1"/>
    <col min="10002" max="10002" width="21.42578125" style="88" customWidth="1"/>
    <col min="10003" max="10003" width="11.42578125" style="88"/>
    <col min="10004" max="10004" width="14.5703125" style="88" bestFit="1" customWidth="1"/>
    <col min="10005" max="10240" width="11.42578125" style="88"/>
    <col min="10241" max="10241" width="9.7109375" style="88" customWidth="1"/>
    <col min="10242" max="10242" width="51.28515625" style="88" customWidth="1"/>
    <col min="10243" max="10243" width="23.28515625" style="88" customWidth="1"/>
    <col min="10244" max="10244" width="23.42578125" style="88" customWidth="1"/>
    <col min="10245" max="10256" width="0" style="88" hidden="1" customWidth="1"/>
    <col min="10257" max="10257" width="17.28515625" style="88" bestFit="1" customWidth="1"/>
    <col min="10258" max="10258" width="21.42578125" style="88" customWidth="1"/>
    <col min="10259" max="10259" width="11.42578125" style="88"/>
    <col min="10260" max="10260" width="14.5703125" style="88" bestFit="1" customWidth="1"/>
    <col min="10261" max="10496" width="11.42578125" style="88"/>
    <col min="10497" max="10497" width="9.7109375" style="88" customWidth="1"/>
    <col min="10498" max="10498" width="51.28515625" style="88" customWidth="1"/>
    <col min="10499" max="10499" width="23.28515625" style="88" customWidth="1"/>
    <col min="10500" max="10500" width="23.42578125" style="88" customWidth="1"/>
    <col min="10501" max="10512" width="0" style="88" hidden="1" customWidth="1"/>
    <col min="10513" max="10513" width="17.28515625" style="88" bestFit="1" customWidth="1"/>
    <col min="10514" max="10514" width="21.42578125" style="88" customWidth="1"/>
    <col min="10515" max="10515" width="11.42578125" style="88"/>
    <col min="10516" max="10516" width="14.5703125" style="88" bestFit="1" customWidth="1"/>
    <col min="10517" max="10752" width="11.42578125" style="88"/>
    <col min="10753" max="10753" width="9.7109375" style="88" customWidth="1"/>
    <col min="10754" max="10754" width="51.28515625" style="88" customWidth="1"/>
    <col min="10755" max="10755" width="23.28515625" style="88" customWidth="1"/>
    <col min="10756" max="10756" width="23.42578125" style="88" customWidth="1"/>
    <col min="10757" max="10768" width="0" style="88" hidden="1" customWidth="1"/>
    <col min="10769" max="10769" width="17.28515625" style="88" bestFit="1" customWidth="1"/>
    <col min="10770" max="10770" width="21.42578125" style="88" customWidth="1"/>
    <col min="10771" max="10771" width="11.42578125" style="88"/>
    <col min="10772" max="10772" width="14.5703125" style="88" bestFit="1" customWidth="1"/>
    <col min="10773" max="11008" width="11.42578125" style="88"/>
    <col min="11009" max="11009" width="9.7109375" style="88" customWidth="1"/>
    <col min="11010" max="11010" width="51.28515625" style="88" customWidth="1"/>
    <col min="11011" max="11011" width="23.28515625" style="88" customWidth="1"/>
    <col min="11012" max="11012" width="23.42578125" style="88" customWidth="1"/>
    <col min="11013" max="11024" width="0" style="88" hidden="1" customWidth="1"/>
    <col min="11025" max="11025" width="17.28515625" style="88" bestFit="1" customWidth="1"/>
    <col min="11026" max="11026" width="21.42578125" style="88" customWidth="1"/>
    <col min="11027" max="11027" width="11.42578125" style="88"/>
    <col min="11028" max="11028" width="14.5703125" style="88" bestFit="1" customWidth="1"/>
    <col min="11029" max="11264" width="11.42578125" style="88"/>
    <col min="11265" max="11265" width="9.7109375" style="88" customWidth="1"/>
    <col min="11266" max="11266" width="51.28515625" style="88" customWidth="1"/>
    <col min="11267" max="11267" width="23.28515625" style="88" customWidth="1"/>
    <col min="11268" max="11268" width="23.42578125" style="88" customWidth="1"/>
    <col min="11269" max="11280" width="0" style="88" hidden="1" customWidth="1"/>
    <col min="11281" max="11281" width="17.28515625" style="88" bestFit="1" customWidth="1"/>
    <col min="11282" max="11282" width="21.42578125" style="88" customWidth="1"/>
    <col min="11283" max="11283" width="11.42578125" style="88"/>
    <col min="11284" max="11284" width="14.5703125" style="88" bestFit="1" customWidth="1"/>
    <col min="11285" max="11520" width="11.42578125" style="88"/>
    <col min="11521" max="11521" width="9.7109375" style="88" customWidth="1"/>
    <col min="11522" max="11522" width="51.28515625" style="88" customWidth="1"/>
    <col min="11523" max="11523" width="23.28515625" style="88" customWidth="1"/>
    <col min="11524" max="11524" width="23.42578125" style="88" customWidth="1"/>
    <col min="11525" max="11536" width="0" style="88" hidden="1" customWidth="1"/>
    <col min="11537" max="11537" width="17.28515625" style="88" bestFit="1" customWidth="1"/>
    <col min="11538" max="11538" width="21.42578125" style="88" customWidth="1"/>
    <col min="11539" max="11539" width="11.42578125" style="88"/>
    <col min="11540" max="11540" width="14.5703125" style="88" bestFit="1" customWidth="1"/>
    <col min="11541" max="11776" width="11.42578125" style="88"/>
    <col min="11777" max="11777" width="9.7109375" style="88" customWidth="1"/>
    <col min="11778" max="11778" width="51.28515625" style="88" customWidth="1"/>
    <col min="11779" max="11779" width="23.28515625" style="88" customWidth="1"/>
    <col min="11780" max="11780" width="23.42578125" style="88" customWidth="1"/>
    <col min="11781" max="11792" width="0" style="88" hidden="1" customWidth="1"/>
    <col min="11793" max="11793" width="17.28515625" style="88" bestFit="1" customWidth="1"/>
    <col min="11794" max="11794" width="21.42578125" style="88" customWidth="1"/>
    <col min="11795" max="11795" width="11.42578125" style="88"/>
    <col min="11796" max="11796" width="14.5703125" style="88" bestFit="1" customWidth="1"/>
    <col min="11797" max="12032" width="11.42578125" style="88"/>
    <col min="12033" max="12033" width="9.7109375" style="88" customWidth="1"/>
    <col min="12034" max="12034" width="51.28515625" style="88" customWidth="1"/>
    <col min="12035" max="12035" width="23.28515625" style="88" customWidth="1"/>
    <col min="12036" max="12036" width="23.42578125" style="88" customWidth="1"/>
    <col min="12037" max="12048" width="0" style="88" hidden="1" customWidth="1"/>
    <col min="12049" max="12049" width="17.28515625" style="88" bestFit="1" customWidth="1"/>
    <col min="12050" max="12050" width="21.42578125" style="88" customWidth="1"/>
    <col min="12051" max="12051" width="11.42578125" style="88"/>
    <col min="12052" max="12052" width="14.5703125" style="88" bestFit="1" customWidth="1"/>
    <col min="12053" max="12288" width="11.42578125" style="88"/>
    <col min="12289" max="12289" width="9.7109375" style="88" customWidth="1"/>
    <col min="12290" max="12290" width="51.28515625" style="88" customWidth="1"/>
    <col min="12291" max="12291" width="23.28515625" style="88" customWidth="1"/>
    <col min="12292" max="12292" width="23.42578125" style="88" customWidth="1"/>
    <col min="12293" max="12304" width="0" style="88" hidden="1" customWidth="1"/>
    <col min="12305" max="12305" width="17.28515625" style="88" bestFit="1" customWidth="1"/>
    <col min="12306" max="12306" width="21.42578125" style="88" customWidth="1"/>
    <col min="12307" max="12307" width="11.42578125" style="88"/>
    <col min="12308" max="12308" width="14.5703125" style="88" bestFit="1" customWidth="1"/>
    <col min="12309" max="12544" width="11.42578125" style="88"/>
    <col min="12545" max="12545" width="9.7109375" style="88" customWidth="1"/>
    <col min="12546" max="12546" width="51.28515625" style="88" customWidth="1"/>
    <col min="12547" max="12547" width="23.28515625" style="88" customWidth="1"/>
    <col min="12548" max="12548" width="23.42578125" style="88" customWidth="1"/>
    <col min="12549" max="12560" width="0" style="88" hidden="1" customWidth="1"/>
    <col min="12561" max="12561" width="17.28515625" style="88" bestFit="1" customWidth="1"/>
    <col min="12562" max="12562" width="21.42578125" style="88" customWidth="1"/>
    <col min="12563" max="12563" width="11.42578125" style="88"/>
    <col min="12564" max="12564" width="14.5703125" style="88" bestFit="1" customWidth="1"/>
    <col min="12565" max="12800" width="11.42578125" style="88"/>
    <col min="12801" max="12801" width="9.7109375" style="88" customWidth="1"/>
    <col min="12802" max="12802" width="51.28515625" style="88" customWidth="1"/>
    <col min="12803" max="12803" width="23.28515625" style="88" customWidth="1"/>
    <col min="12804" max="12804" width="23.42578125" style="88" customWidth="1"/>
    <col min="12805" max="12816" width="0" style="88" hidden="1" customWidth="1"/>
    <col min="12817" max="12817" width="17.28515625" style="88" bestFit="1" customWidth="1"/>
    <col min="12818" max="12818" width="21.42578125" style="88" customWidth="1"/>
    <col min="12819" max="12819" width="11.42578125" style="88"/>
    <col min="12820" max="12820" width="14.5703125" style="88" bestFit="1" customWidth="1"/>
    <col min="12821" max="13056" width="11.42578125" style="88"/>
    <col min="13057" max="13057" width="9.7109375" style="88" customWidth="1"/>
    <col min="13058" max="13058" width="51.28515625" style="88" customWidth="1"/>
    <col min="13059" max="13059" width="23.28515625" style="88" customWidth="1"/>
    <col min="13060" max="13060" width="23.42578125" style="88" customWidth="1"/>
    <col min="13061" max="13072" width="0" style="88" hidden="1" customWidth="1"/>
    <col min="13073" max="13073" width="17.28515625" style="88" bestFit="1" customWidth="1"/>
    <col min="13074" max="13074" width="21.42578125" style="88" customWidth="1"/>
    <col min="13075" max="13075" width="11.42578125" style="88"/>
    <col min="13076" max="13076" width="14.5703125" style="88" bestFit="1" customWidth="1"/>
    <col min="13077" max="13312" width="11.42578125" style="88"/>
    <col min="13313" max="13313" width="9.7109375" style="88" customWidth="1"/>
    <col min="13314" max="13314" width="51.28515625" style="88" customWidth="1"/>
    <col min="13315" max="13315" width="23.28515625" style="88" customWidth="1"/>
    <col min="13316" max="13316" width="23.42578125" style="88" customWidth="1"/>
    <col min="13317" max="13328" width="0" style="88" hidden="1" customWidth="1"/>
    <col min="13329" max="13329" width="17.28515625" style="88" bestFit="1" customWidth="1"/>
    <col min="13330" max="13330" width="21.42578125" style="88" customWidth="1"/>
    <col min="13331" max="13331" width="11.42578125" style="88"/>
    <col min="13332" max="13332" width="14.5703125" style="88" bestFit="1" customWidth="1"/>
    <col min="13333" max="13568" width="11.42578125" style="88"/>
    <col min="13569" max="13569" width="9.7109375" style="88" customWidth="1"/>
    <col min="13570" max="13570" width="51.28515625" style="88" customWidth="1"/>
    <col min="13571" max="13571" width="23.28515625" style="88" customWidth="1"/>
    <col min="13572" max="13572" width="23.42578125" style="88" customWidth="1"/>
    <col min="13573" max="13584" width="0" style="88" hidden="1" customWidth="1"/>
    <col min="13585" max="13585" width="17.28515625" style="88" bestFit="1" customWidth="1"/>
    <col min="13586" max="13586" width="21.42578125" style="88" customWidth="1"/>
    <col min="13587" max="13587" width="11.42578125" style="88"/>
    <col min="13588" max="13588" width="14.5703125" style="88" bestFit="1" customWidth="1"/>
    <col min="13589" max="13824" width="11.42578125" style="88"/>
    <col min="13825" max="13825" width="9.7109375" style="88" customWidth="1"/>
    <col min="13826" max="13826" width="51.28515625" style="88" customWidth="1"/>
    <col min="13827" max="13827" width="23.28515625" style="88" customWidth="1"/>
    <col min="13828" max="13828" width="23.42578125" style="88" customWidth="1"/>
    <col min="13829" max="13840" width="0" style="88" hidden="1" customWidth="1"/>
    <col min="13841" max="13841" width="17.28515625" style="88" bestFit="1" customWidth="1"/>
    <col min="13842" max="13842" width="21.42578125" style="88" customWidth="1"/>
    <col min="13843" max="13843" width="11.42578125" style="88"/>
    <col min="13844" max="13844" width="14.5703125" style="88" bestFit="1" customWidth="1"/>
    <col min="13845" max="14080" width="11.42578125" style="88"/>
    <col min="14081" max="14081" width="9.7109375" style="88" customWidth="1"/>
    <col min="14082" max="14082" width="51.28515625" style="88" customWidth="1"/>
    <col min="14083" max="14083" width="23.28515625" style="88" customWidth="1"/>
    <col min="14084" max="14084" width="23.42578125" style="88" customWidth="1"/>
    <col min="14085" max="14096" width="0" style="88" hidden="1" customWidth="1"/>
    <col min="14097" max="14097" width="17.28515625" style="88" bestFit="1" customWidth="1"/>
    <col min="14098" max="14098" width="21.42578125" style="88" customWidth="1"/>
    <col min="14099" max="14099" width="11.42578125" style="88"/>
    <col min="14100" max="14100" width="14.5703125" style="88" bestFit="1" customWidth="1"/>
    <col min="14101" max="14336" width="11.42578125" style="88"/>
    <col min="14337" max="14337" width="9.7109375" style="88" customWidth="1"/>
    <col min="14338" max="14338" width="51.28515625" style="88" customWidth="1"/>
    <col min="14339" max="14339" width="23.28515625" style="88" customWidth="1"/>
    <col min="14340" max="14340" width="23.42578125" style="88" customWidth="1"/>
    <col min="14341" max="14352" width="0" style="88" hidden="1" customWidth="1"/>
    <col min="14353" max="14353" width="17.28515625" style="88" bestFit="1" customWidth="1"/>
    <col min="14354" max="14354" width="21.42578125" style="88" customWidth="1"/>
    <col min="14355" max="14355" width="11.42578125" style="88"/>
    <col min="14356" max="14356" width="14.5703125" style="88" bestFit="1" customWidth="1"/>
    <col min="14357" max="14592" width="11.42578125" style="88"/>
    <col min="14593" max="14593" width="9.7109375" style="88" customWidth="1"/>
    <col min="14594" max="14594" width="51.28515625" style="88" customWidth="1"/>
    <col min="14595" max="14595" width="23.28515625" style="88" customWidth="1"/>
    <col min="14596" max="14596" width="23.42578125" style="88" customWidth="1"/>
    <col min="14597" max="14608" width="0" style="88" hidden="1" customWidth="1"/>
    <col min="14609" max="14609" width="17.28515625" style="88" bestFit="1" customWidth="1"/>
    <col min="14610" max="14610" width="21.42578125" style="88" customWidth="1"/>
    <col min="14611" max="14611" width="11.42578125" style="88"/>
    <col min="14612" max="14612" width="14.5703125" style="88" bestFit="1" customWidth="1"/>
    <col min="14613" max="14848" width="11.42578125" style="88"/>
    <col min="14849" max="14849" width="9.7109375" style="88" customWidth="1"/>
    <col min="14850" max="14850" width="51.28515625" style="88" customWidth="1"/>
    <col min="14851" max="14851" width="23.28515625" style="88" customWidth="1"/>
    <col min="14852" max="14852" width="23.42578125" style="88" customWidth="1"/>
    <col min="14853" max="14864" width="0" style="88" hidden="1" customWidth="1"/>
    <col min="14865" max="14865" width="17.28515625" style="88" bestFit="1" customWidth="1"/>
    <col min="14866" max="14866" width="21.42578125" style="88" customWidth="1"/>
    <col min="14867" max="14867" width="11.42578125" style="88"/>
    <col min="14868" max="14868" width="14.5703125" style="88" bestFit="1" customWidth="1"/>
    <col min="14869" max="15104" width="11.42578125" style="88"/>
    <col min="15105" max="15105" width="9.7109375" style="88" customWidth="1"/>
    <col min="15106" max="15106" width="51.28515625" style="88" customWidth="1"/>
    <col min="15107" max="15107" width="23.28515625" style="88" customWidth="1"/>
    <col min="15108" max="15108" width="23.42578125" style="88" customWidth="1"/>
    <col min="15109" max="15120" width="0" style="88" hidden="1" customWidth="1"/>
    <col min="15121" max="15121" width="17.28515625" style="88" bestFit="1" customWidth="1"/>
    <col min="15122" max="15122" width="21.42578125" style="88" customWidth="1"/>
    <col min="15123" max="15123" width="11.42578125" style="88"/>
    <col min="15124" max="15124" width="14.5703125" style="88" bestFit="1" customWidth="1"/>
    <col min="15125" max="15360" width="11.42578125" style="88"/>
    <col min="15361" max="15361" width="9.7109375" style="88" customWidth="1"/>
    <col min="15362" max="15362" width="51.28515625" style="88" customWidth="1"/>
    <col min="15363" max="15363" width="23.28515625" style="88" customWidth="1"/>
    <col min="15364" max="15364" width="23.42578125" style="88" customWidth="1"/>
    <col min="15365" max="15376" width="0" style="88" hidden="1" customWidth="1"/>
    <col min="15377" max="15377" width="17.28515625" style="88" bestFit="1" customWidth="1"/>
    <col min="15378" max="15378" width="21.42578125" style="88" customWidth="1"/>
    <col min="15379" max="15379" width="11.42578125" style="88"/>
    <col min="15380" max="15380" width="14.5703125" style="88" bestFit="1" customWidth="1"/>
    <col min="15381" max="15616" width="11.42578125" style="88"/>
    <col min="15617" max="15617" width="9.7109375" style="88" customWidth="1"/>
    <col min="15618" max="15618" width="51.28515625" style="88" customWidth="1"/>
    <col min="15619" max="15619" width="23.28515625" style="88" customWidth="1"/>
    <col min="15620" max="15620" width="23.42578125" style="88" customWidth="1"/>
    <col min="15621" max="15632" width="0" style="88" hidden="1" customWidth="1"/>
    <col min="15633" max="15633" width="17.28515625" style="88" bestFit="1" customWidth="1"/>
    <col min="15634" max="15634" width="21.42578125" style="88" customWidth="1"/>
    <col min="15635" max="15635" width="11.42578125" style="88"/>
    <col min="15636" max="15636" width="14.5703125" style="88" bestFit="1" customWidth="1"/>
    <col min="15637" max="15872" width="11.42578125" style="88"/>
    <col min="15873" max="15873" width="9.7109375" style="88" customWidth="1"/>
    <col min="15874" max="15874" width="51.28515625" style="88" customWidth="1"/>
    <col min="15875" max="15875" width="23.28515625" style="88" customWidth="1"/>
    <col min="15876" max="15876" width="23.42578125" style="88" customWidth="1"/>
    <col min="15877" max="15888" width="0" style="88" hidden="1" customWidth="1"/>
    <col min="15889" max="15889" width="17.28515625" style="88" bestFit="1" customWidth="1"/>
    <col min="15890" max="15890" width="21.42578125" style="88" customWidth="1"/>
    <col min="15891" max="15891" width="11.42578125" style="88"/>
    <col min="15892" max="15892" width="14.5703125" style="88" bestFit="1" customWidth="1"/>
    <col min="15893" max="16128" width="11.42578125" style="88"/>
    <col min="16129" max="16129" width="9.7109375" style="88" customWidth="1"/>
    <col min="16130" max="16130" width="51.28515625" style="88" customWidth="1"/>
    <col min="16131" max="16131" width="23.28515625" style="88" customWidth="1"/>
    <col min="16132" max="16132" width="23.42578125" style="88" customWidth="1"/>
    <col min="16133" max="16144" width="0" style="88" hidden="1" customWidth="1"/>
    <col min="16145" max="16145" width="17.28515625" style="88" bestFit="1" customWidth="1"/>
    <col min="16146" max="16146" width="21.42578125" style="88" customWidth="1"/>
    <col min="16147" max="16147" width="11.42578125" style="88"/>
    <col min="16148" max="16148" width="14.5703125" style="88" bestFit="1" customWidth="1"/>
    <col min="16149" max="16384" width="11.42578125" style="88"/>
  </cols>
  <sheetData>
    <row r="1" spans="1:11" s="85" customFormat="1" ht="14.25" x14ac:dyDescent="0.2">
      <c r="A1" s="130" t="s">
        <v>1</v>
      </c>
      <c r="B1" s="130"/>
      <c r="C1" s="130"/>
      <c r="D1" s="130"/>
      <c r="E1" s="77"/>
      <c r="F1" s="83"/>
      <c r="G1" s="83"/>
      <c r="H1" s="84"/>
    </row>
    <row r="2" spans="1:11" ht="14.25" customHeight="1" x14ac:dyDescent="0.2">
      <c r="A2" s="130" t="str">
        <f>+[6]SOLICITUD!A2</f>
        <v xml:space="preserve"> MODIFICACIÓN  PRESUPUESTARIA Nº4-2020</v>
      </c>
      <c r="B2" s="130"/>
      <c r="C2" s="130"/>
      <c r="D2" s="130"/>
    </row>
    <row r="3" spans="1:11" ht="13.5" customHeight="1" x14ac:dyDescent="0.2">
      <c r="B3" s="130"/>
      <c r="C3" s="130"/>
      <c r="D3" s="130"/>
      <c r="E3" s="130"/>
    </row>
    <row r="4" spans="1:11" ht="10.5" customHeight="1" x14ac:dyDescent="0.2"/>
    <row r="5" spans="1:11" x14ac:dyDescent="0.2">
      <c r="A5" s="91" t="s">
        <v>27</v>
      </c>
      <c r="B5" s="92"/>
      <c r="C5" s="93"/>
      <c r="D5" s="93"/>
    </row>
    <row r="6" spans="1:11" ht="11.25" customHeight="1" x14ac:dyDescent="0.2">
      <c r="A6" s="94"/>
    </row>
    <row r="7" spans="1:11" x14ac:dyDescent="0.2">
      <c r="A7" s="95" t="s">
        <v>8</v>
      </c>
      <c r="B7" s="96" t="s">
        <v>125</v>
      </c>
      <c r="C7" s="47"/>
      <c r="F7" s="97">
        <v>1</v>
      </c>
      <c r="G7" s="97">
        <v>2</v>
      </c>
      <c r="H7" s="98">
        <v>3</v>
      </c>
      <c r="I7" s="99"/>
      <c r="J7" s="99"/>
      <c r="K7" s="99"/>
    </row>
    <row r="8" spans="1:11" x14ac:dyDescent="0.2">
      <c r="A8" s="95"/>
      <c r="B8" s="96"/>
      <c r="C8" s="47"/>
      <c r="F8" s="97"/>
      <c r="G8" s="97"/>
      <c r="H8" s="98"/>
      <c r="I8" s="99"/>
      <c r="J8" s="99"/>
      <c r="K8" s="99"/>
    </row>
    <row r="9" spans="1:11" hidden="1" x14ac:dyDescent="0.2">
      <c r="A9" s="95">
        <v>0</v>
      </c>
      <c r="B9" s="96" t="s">
        <v>124</v>
      </c>
      <c r="C9" s="47"/>
      <c r="D9" s="40">
        <f>+C11+C14</f>
        <v>0</v>
      </c>
      <c r="F9" s="97"/>
      <c r="G9" s="97"/>
      <c r="H9" s="98"/>
      <c r="I9" s="99"/>
      <c r="J9" s="99"/>
      <c r="K9" s="99"/>
    </row>
    <row r="10" spans="1:11" hidden="1" x14ac:dyDescent="0.2">
      <c r="A10" s="95"/>
      <c r="B10" s="96"/>
      <c r="C10" s="47"/>
      <c r="F10" s="97"/>
      <c r="G10" s="97"/>
      <c r="H10" s="98"/>
      <c r="I10" s="99"/>
      <c r="J10" s="99"/>
      <c r="K10" s="99"/>
    </row>
    <row r="11" spans="1:11" hidden="1" x14ac:dyDescent="0.2">
      <c r="A11" s="95">
        <v>0.01</v>
      </c>
      <c r="B11" s="96" t="s">
        <v>123</v>
      </c>
      <c r="C11" s="40">
        <f>+C12</f>
        <v>0</v>
      </c>
      <c r="F11" s="97"/>
      <c r="G11" s="97"/>
      <c r="H11" s="98"/>
      <c r="I11" s="99"/>
      <c r="J11" s="99"/>
      <c r="K11" s="99"/>
    </row>
    <row r="12" spans="1:11" hidden="1" x14ac:dyDescent="0.2">
      <c r="A12" s="94" t="s">
        <v>159</v>
      </c>
      <c r="B12" s="90" t="s">
        <v>158</v>
      </c>
      <c r="C12" s="47"/>
      <c r="F12" s="97"/>
      <c r="G12" s="97"/>
      <c r="H12" s="98"/>
      <c r="I12" s="99"/>
      <c r="J12" s="99"/>
      <c r="K12" s="99"/>
    </row>
    <row r="13" spans="1:11" hidden="1" x14ac:dyDescent="0.2">
      <c r="A13" s="100"/>
      <c r="B13" s="101"/>
      <c r="C13" s="47"/>
      <c r="F13" s="97"/>
      <c r="G13" s="97"/>
      <c r="H13" s="98"/>
      <c r="I13" s="99"/>
      <c r="J13" s="99"/>
      <c r="K13" s="99"/>
    </row>
    <row r="14" spans="1:11" hidden="1" x14ac:dyDescent="0.2">
      <c r="A14" s="95">
        <v>0.02</v>
      </c>
      <c r="B14" s="96" t="s">
        <v>157</v>
      </c>
      <c r="C14" s="40">
        <f>SUM(C15:C16)</f>
        <v>0</v>
      </c>
      <c r="F14" s="97"/>
      <c r="G14" s="97"/>
      <c r="H14" s="98"/>
      <c r="I14" s="99"/>
      <c r="J14" s="99"/>
      <c r="K14" s="99"/>
    </row>
    <row r="15" spans="1:11" hidden="1" x14ac:dyDescent="0.2">
      <c r="A15" s="100" t="s">
        <v>156</v>
      </c>
      <c r="B15" s="101" t="s">
        <v>155</v>
      </c>
      <c r="C15" s="47"/>
      <c r="F15" s="97"/>
      <c r="G15" s="97"/>
      <c r="H15" s="98"/>
      <c r="I15" s="99"/>
      <c r="J15" s="99"/>
      <c r="K15" s="99"/>
    </row>
    <row r="16" spans="1:11" hidden="1" x14ac:dyDescent="0.2">
      <c r="A16" s="100" t="s">
        <v>154</v>
      </c>
      <c r="B16" s="101" t="s">
        <v>153</v>
      </c>
      <c r="C16" s="47"/>
      <c r="F16" s="97"/>
      <c r="G16" s="97"/>
      <c r="H16" s="98"/>
      <c r="I16" s="99"/>
      <c r="J16" s="99"/>
      <c r="K16" s="99"/>
    </row>
    <row r="17" spans="1:11" hidden="1" x14ac:dyDescent="0.2">
      <c r="A17" s="95"/>
      <c r="B17" s="96"/>
      <c r="C17" s="40"/>
      <c r="F17" s="97"/>
      <c r="G17" s="97"/>
      <c r="H17" s="98"/>
      <c r="I17" s="99"/>
      <c r="J17" s="99"/>
      <c r="K17" s="99"/>
    </row>
    <row r="18" spans="1:11" x14ac:dyDescent="0.2">
      <c r="A18" s="95" t="s">
        <v>187</v>
      </c>
      <c r="B18" s="85" t="s">
        <v>33</v>
      </c>
      <c r="C18" s="47"/>
      <c r="D18" s="40">
        <f>+C20</f>
        <v>460000</v>
      </c>
      <c r="F18" s="102"/>
      <c r="G18" s="102"/>
      <c r="H18" s="103"/>
      <c r="I18" s="99"/>
      <c r="J18" s="99"/>
      <c r="K18" s="99"/>
    </row>
    <row r="19" spans="1:11" x14ac:dyDescent="0.2">
      <c r="A19" s="95"/>
      <c r="B19" s="85"/>
      <c r="C19" s="47"/>
      <c r="F19" s="102"/>
      <c r="G19" s="102"/>
      <c r="H19" s="103"/>
      <c r="I19" s="99"/>
      <c r="J19" s="99"/>
      <c r="K19" s="99"/>
    </row>
    <row r="20" spans="1:11" x14ac:dyDescent="0.2">
      <c r="A20" s="95" t="s">
        <v>191</v>
      </c>
      <c r="B20" s="85" t="s">
        <v>34</v>
      </c>
      <c r="C20" s="40">
        <f>+C21</f>
        <v>460000</v>
      </c>
      <c r="F20" s="102"/>
      <c r="G20" s="102"/>
      <c r="H20" s="103"/>
      <c r="I20" s="99"/>
      <c r="J20" s="99"/>
      <c r="K20" s="99"/>
    </row>
    <row r="21" spans="1:11" x14ac:dyDescent="0.2">
      <c r="A21" s="94" t="s">
        <v>46</v>
      </c>
      <c r="B21" s="89" t="s">
        <v>47</v>
      </c>
      <c r="C21" s="47">
        <v>460000</v>
      </c>
      <c r="F21" s="104"/>
      <c r="G21" s="104"/>
      <c r="H21" s="105"/>
      <c r="I21" s="106"/>
      <c r="J21" s="106"/>
      <c r="K21" s="106"/>
    </row>
    <row r="22" spans="1:11" ht="51.75" customHeight="1" x14ac:dyDescent="0.2">
      <c r="A22" s="94"/>
      <c r="B22" s="107" t="s">
        <v>222</v>
      </c>
      <c r="C22" s="47"/>
      <c r="F22" s="104"/>
      <c r="G22" s="104"/>
      <c r="H22" s="105"/>
      <c r="I22" s="106"/>
      <c r="J22" s="106"/>
      <c r="K22" s="106"/>
    </row>
    <row r="23" spans="1:11" x14ac:dyDescent="0.2">
      <c r="A23" s="94"/>
      <c r="B23" s="89"/>
      <c r="C23" s="47"/>
      <c r="F23" s="104"/>
      <c r="G23" s="104"/>
      <c r="H23" s="105"/>
      <c r="I23" s="106"/>
      <c r="J23" s="106"/>
      <c r="K23" s="106"/>
    </row>
    <row r="24" spans="1:11" x14ac:dyDescent="0.2">
      <c r="A24" s="95">
        <v>6</v>
      </c>
      <c r="B24" s="96" t="s">
        <v>132</v>
      </c>
      <c r="C24" s="47"/>
      <c r="D24" s="40">
        <f>+C26</f>
        <v>5000000</v>
      </c>
    </row>
    <row r="25" spans="1:11" x14ac:dyDescent="0.2">
      <c r="A25" s="95"/>
      <c r="B25" s="96"/>
      <c r="C25" s="47"/>
    </row>
    <row r="26" spans="1:11" x14ac:dyDescent="0.2">
      <c r="A26" s="95">
        <v>6.03</v>
      </c>
      <c r="B26" s="108" t="s">
        <v>131</v>
      </c>
      <c r="C26" s="40">
        <f>+C27</f>
        <v>5000000</v>
      </c>
    </row>
    <row r="27" spans="1:11" x14ac:dyDescent="0.2">
      <c r="A27" s="94" t="s">
        <v>217</v>
      </c>
      <c r="B27" s="109" t="s">
        <v>216</v>
      </c>
      <c r="C27" s="47">
        <v>5000000</v>
      </c>
    </row>
    <row r="28" spans="1:11" ht="63.75" x14ac:dyDescent="0.2">
      <c r="A28" s="94"/>
      <c r="B28" s="107" t="s">
        <v>223</v>
      </c>
      <c r="C28" s="47"/>
    </row>
    <row r="29" spans="1:11" x14ac:dyDescent="0.2">
      <c r="A29" s="94"/>
      <c r="B29" s="89"/>
      <c r="C29" s="47"/>
    </row>
    <row r="30" spans="1:11" ht="13.5" thickBot="1" x14ac:dyDescent="0.25">
      <c r="A30" s="94"/>
      <c r="B30" s="110" t="s">
        <v>128</v>
      </c>
      <c r="D30" s="44">
        <f>SUM(D9:D29)</f>
        <v>5460000</v>
      </c>
    </row>
    <row r="31" spans="1:11" ht="13.5" thickTop="1" x14ac:dyDescent="0.2">
      <c r="A31" s="94"/>
      <c r="B31" s="110"/>
    </row>
    <row r="32" spans="1:11" x14ac:dyDescent="0.2">
      <c r="A32" s="111" t="s">
        <v>127</v>
      </c>
      <c r="B32" s="112"/>
      <c r="D32" s="40" t="s">
        <v>126</v>
      </c>
    </row>
    <row r="33" spans="1:4" x14ac:dyDescent="0.2">
      <c r="A33" s="113"/>
      <c r="B33" s="110"/>
      <c r="D33" s="40" t="s">
        <v>10</v>
      </c>
    </row>
    <row r="34" spans="1:4" x14ac:dyDescent="0.2">
      <c r="A34" s="113" t="s">
        <v>8</v>
      </c>
      <c r="B34" s="110" t="s">
        <v>125</v>
      </c>
    </row>
    <row r="35" spans="1:4" x14ac:dyDescent="0.2">
      <c r="A35" s="113"/>
      <c r="B35" s="110"/>
    </row>
    <row r="36" spans="1:4" x14ac:dyDescent="0.2">
      <c r="A36" s="95">
        <v>0</v>
      </c>
      <c r="B36" s="114" t="s">
        <v>124</v>
      </c>
      <c r="C36" s="47"/>
      <c r="D36" s="40">
        <f>+C38</f>
        <v>5000000</v>
      </c>
    </row>
    <row r="37" spans="1:4" x14ac:dyDescent="0.2">
      <c r="A37" s="95"/>
      <c r="B37" s="114"/>
      <c r="C37" s="47"/>
    </row>
    <row r="38" spans="1:4" x14ac:dyDescent="0.2">
      <c r="A38" s="95">
        <v>0.01</v>
      </c>
      <c r="B38" s="96" t="s">
        <v>123</v>
      </c>
      <c r="C38" s="40">
        <f>+C39</f>
        <v>5000000</v>
      </c>
    </row>
    <row r="39" spans="1:4" x14ac:dyDescent="0.2">
      <c r="A39" s="100" t="s">
        <v>122</v>
      </c>
      <c r="B39" s="101" t="s">
        <v>121</v>
      </c>
      <c r="C39" s="47">
        <v>5000000</v>
      </c>
    </row>
    <row r="40" spans="1:4" ht="25.5" x14ac:dyDescent="0.2">
      <c r="A40" s="100"/>
      <c r="B40" s="107" t="s">
        <v>224</v>
      </c>
      <c r="C40" s="47"/>
    </row>
    <row r="41" spans="1:4" x14ac:dyDescent="0.2">
      <c r="A41" s="100"/>
      <c r="B41" s="101"/>
      <c r="C41" s="47"/>
    </row>
    <row r="42" spans="1:4" x14ac:dyDescent="0.2">
      <c r="A42" s="94"/>
      <c r="B42" s="107"/>
      <c r="C42" s="47"/>
      <c r="D42" s="115"/>
    </row>
    <row r="43" spans="1:4" x14ac:dyDescent="0.2">
      <c r="A43" s="116" t="s">
        <v>187</v>
      </c>
      <c r="B43" s="96" t="s">
        <v>33</v>
      </c>
      <c r="C43" s="47"/>
      <c r="D43" s="117">
        <f>+C45</f>
        <v>460000</v>
      </c>
    </row>
    <row r="44" spans="1:4" x14ac:dyDescent="0.2">
      <c r="A44" s="116"/>
      <c r="B44" s="96"/>
      <c r="C44" s="47"/>
      <c r="D44" s="115"/>
    </row>
    <row r="45" spans="1:4" x14ac:dyDescent="0.2">
      <c r="A45" s="116" t="s">
        <v>191</v>
      </c>
      <c r="B45" s="96" t="s">
        <v>34</v>
      </c>
      <c r="C45" s="40">
        <f>+C46</f>
        <v>460000</v>
      </c>
      <c r="D45" s="115"/>
    </row>
    <row r="46" spans="1:4" x14ac:dyDescent="0.2">
      <c r="A46" s="89" t="s">
        <v>43</v>
      </c>
      <c r="B46" s="89" t="s">
        <v>44</v>
      </c>
      <c r="C46" s="47">
        <v>460000</v>
      </c>
      <c r="D46" s="47"/>
    </row>
    <row r="47" spans="1:4" ht="63.75" customHeight="1" x14ac:dyDescent="0.2">
      <c r="B47" s="107" t="s">
        <v>225</v>
      </c>
      <c r="C47" s="47"/>
      <c r="D47" s="47"/>
    </row>
    <row r="48" spans="1:4" x14ac:dyDescent="0.2">
      <c r="B48" s="89"/>
      <c r="C48" s="47"/>
      <c r="D48" s="47"/>
    </row>
    <row r="49" spans="1:4" x14ac:dyDescent="0.2">
      <c r="A49" s="94"/>
      <c r="B49" s="89"/>
      <c r="C49" s="47"/>
      <c r="D49" s="118"/>
    </row>
    <row r="50" spans="1:4" ht="13.5" thickBot="1" x14ac:dyDescent="0.25">
      <c r="A50" s="94"/>
      <c r="B50" s="110" t="s">
        <v>71</v>
      </c>
      <c r="D50" s="44">
        <f>SUM(D36:D49)</f>
        <v>5460000</v>
      </c>
    </row>
    <row r="51" spans="1:4" ht="13.5" thickTop="1" x14ac:dyDescent="0.2">
      <c r="A51" s="94"/>
    </row>
    <row r="52" spans="1:4" x14ac:dyDescent="0.2">
      <c r="A52" s="94"/>
    </row>
    <row r="54" spans="1:4" x14ac:dyDescent="0.2">
      <c r="B54" s="88"/>
    </row>
  </sheetData>
  <mergeCells count="3">
    <mergeCell ref="A1:D1"/>
    <mergeCell ref="A2:D2"/>
    <mergeCell ref="B3:E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zoomScaleNormal="100" workbookViewId="0">
      <selection activeCell="B51" sqref="B51:D51"/>
    </sheetView>
  </sheetViews>
  <sheetFormatPr baseColWidth="10" defaultRowHeight="12.75" x14ac:dyDescent="0.2"/>
  <cols>
    <col min="1" max="1" width="9.7109375" style="42" customWidth="1"/>
    <col min="2" max="2" width="51.28515625" style="41" customWidth="1"/>
    <col min="3" max="3" width="23.28515625" style="39" customWidth="1"/>
    <col min="4" max="4" width="23.42578125" style="40" customWidth="1"/>
    <col min="5" max="5" width="19.5703125" style="39" hidden="1" customWidth="1"/>
    <col min="6" max="6" width="16.28515625" style="38" hidden="1" customWidth="1"/>
    <col min="7" max="7" width="12.7109375" style="38" hidden="1" customWidth="1"/>
    <col min="8" max="8" width="14.85546875" style="37" hidden="1" customWidth="1"/>
    <col min="9" max="9" width="21.28515625" style="36" hidden="1" customWidth="1"/>
    <col min="10" max="16" width="0" style="36" hidden="1" customWidth="1"/>
    <col min="17" max="17" width="17.28515625" style="36" bestFit="1" customWidth="1"/>
    <col min="18" max="18" width="21.42578125" style="36" customWidth="1"/>
    <col min="19" max="19" width="11.42578125" style="36"/>
    <col min="20" max="20" width="17.28515625" style="36" bestFit="1" customWidth="1"/>
    <col min="21" max="256" width="11.42578125" style="36"/>
    <col min="257" max="257" width="9.7109375" style="36" customWidth="1"/>
    <col min="258" max="258" width="51.28515625" style="36" customWidth="1"/>
    <col min="259" max="259" width="23.28515625" style="36" customWidth="1"/>
    <col min="260" max="260" width="23.42578125" style="36" customWidth="1"/>
    <col min="261" max="272" width="0" style="36" hidden="1" customWidth="1"/>
    <col min="273" max="273" width="17.28515625" style="36" bestFit="1" customWidth="1"/>
    <col min="274" max="274" width="21.42578125" style="36" customWidth="1"/>
    <col min="275" max="275" width="11.42578125" style="36"/>
    <col min="276" max="276" width="14.5703125" style="36" bestFit="1" customWidth="1"/>
    <col min="277" max="512" width="11.42578125" style="36"/>
    <col min="513" max="513" width="9.7109375" style="36" customWidth="1"/>
    <col min="514" max="514" width="51.28515625" style="36" customWidth="1"/>
    <col min="515" max="515" width="23.28515625" style="36" customWidth="1"/>
    <col min="516" max="516" width="23.42578125" style="36" customWidth="1"/>
    <col min="517" max="528" width="0" style="36" hidden="1" customWidth="1"/>
    <col min="529" max="529" width="17.28515625" style="36" bestFit="1" customWidth="1"/>
    <col min="530" max="530" width="21.42578125" style="36" customWidth="1"/>
    <col min="531" max="531" width="11.42578125" style="36"/>
    <col min="532" max="532" width="14.5703125" style="36" bestFit="1" customWidth="1"/>
    <col min="533" max="768" width="11.42578125" style="36"/>
    <col min="769" max="769" width="9.7109375" style="36" customWidth="1"/>
    <col min="770" max="770" width="51.28515625" style="36" customWidth="1"/>
    <col min="771" max="771" width="23.28515625" style="36" customWidth="1"/>
    <col min="772" max="772" width="23.42578125" style="36" customWidth="1"/>
    <col min="773" max="784" width="0" style="36" hidden="1" customWidth="1"/>
    <col min="785" max="785" width="17.28515625" style="36" bestFit="1" customWidth="1"/>
    <col min="786" max="786" width="21.42578125" style="36" customWidth="1"/>
    <col min="787" max="787" width="11.42578125" style="36"/>
    <col min="788" max="788" width="14.5703125" style="36" bestFit="1" customWidth="1"/>
    <col min="789" max="1024" width="11.42578125" style="36"/>
    <col min="1025" max="1025" width="9.7109375" style="36" customWidth="1"/>
    <col min="1026" max="1026" width="51.28515625" style="36" customWidth="1"/>
    <col min="1027" max="1027" width="23.28515625" style="36" customWidth="1"/>
    <col min="1028" max="1028" width="23.42578125" style="36" customWidth="1"/>
    <col min="1029" max="1040" width="0" style="36" hidden="1" customWidth="1"/>
    <col min="1041" max="1041" width="17.28515625" style="36" bestFit="1" customWidth="1"/>
    <col min="1042" max="1042" width="21.42578125" style="36" customWidth="1"/>
    <col min="1043" max="1043" width="11.42578125" style="36"/>
    <col min="1044" max="1044" width="14.5703125" style="36" bestFit="1" customWidth="1"/>
    <col min="1045" max="1280" width="11.42578125" style="36"/>
    <col min="1281" max="1281" width="9.7109375" style="36" customWidth="1"/>
    <col min="1282" max="1282" width="51.28515625" style="36" customWidth="1"/>
    <col min="1283" max="1283" width="23.28515625" style="36" customWidth="1"/>
    <col min="1284" max="1284" width="23.42578125" style="36" customWidth="1"/>
    <col min="1285" max="1296" width="0" style="36" hidden="1" customWidth="1"/>
    <col min="1297" max="1297" width="17.28515625" style="36" bestFit="1" customWidth="1"/>
    <col min="1298" max="1298" width="21.42578125" style="36" customWidth="1"/>
    <col min="1299" max="1299" width="11.42578125" style="36"/>
    <col min="1300" max="1300" width="14.5703125" style="36" bestFit="1" customWidth="1"/>
    <col min="1301" max="1536" width="11.42578125" style="36"/>
    <col min="1537" max="1537" width="9.7109375" style="36" customWidth="1"/>
    <col min="1538" max="1538" width="51.28515625" style="36" customWidth="1"/>
    <col min="1539" max="1539" width="23.28515625" style="36" customWidth="1"/>
    <col min="1540" max="1540" width="23.42578125" style="36" customWidth="1"/>
    <col min="1541" max="1552" width="0" style="36" hidden="1" customWidth="1"/>
    <col min="1553" max="1553" width="17.28515625" style="36" bestFit="1" customWidth="1"/>
    <col min="1554" max="1554" width="21.42578125" style="36" customWidth="1"/>
    <col min="1555" max="1555" width="11.42578125" style="36"/>
    <col min="1556" max="1556" width="14.5703125" style="36" bestFit="1" customWidth="1"/>
    <col min="1557" max="1792" width="11.42578125" style="36"/>
    <col min="1793" max="1793" width="9.7109375" style="36" customWidth="1"/>
    <col min="1794" max="1794" width="51.28515625" style="36" customWidth="1"/>
    <col min="1795" max="1795" width="23.28515625" style="36" customWidth="1"/>
    <col min="1796" max="1796" width="23.42578125" style="36" customWidth="1"/>
    <col min="1797" max="1808" width="0" style="36" hidden="1" customWidth="1"/>
    <col min="1809" max="1809" width="17.28515625" style="36" bestFit="1" customWidth="1"/>
    <col min="1810" max="1810" width="21.42578125" style="36" customWidth="1"/>
    <col min="1811" max="1811" width="11.42578125" style="36"/>
    <col min="1812" max="1812" width="14.5703125" style="36" bestFit="1" customWidth="1"/>
    <col min="1813" max="2048" width="11.42578125" style="36"/>
    <col min="2049" max="2049" width="9.7109375" style="36" customWidth="1"/>
    <col min="2050" max="2050" width="51.28515625" style="36" customWidth="1"/>
    <col min="2051" max="2051" width="23.28515625" style="36" customWidth="1"/>
    <col min="2052" max="2052" width="23.42578125" style="36" customWidth="1"/>
    <col min="2053" max="2064" width="0" style="36" hidden="1" customWidth="1"/>
    <col min="2065" max="2065" width="17.28515625" style="36" bestFit="1" customWidth="1"/>
    <col min="2066" max="2066" width="21.42578125" style="36" customWidth="1"/>
    <col min="2067" max="2067" width="11.42578125" style="36"/>
    <col min="2068" max="2068" width="14.5703125" style="36" bestFit="1" customWidth="1"/>
    <col min="2069" max="2304" width="11.42578125" style="36"/>
    <col min="2305" max="2305" width="9.7109375" style="36" customWidth="1"/>
    <col min="2306" max="2306" width="51.28515625" style="36" customWidth="1"/>
    <col min="2307" max="2307" width="23.28515625" style="36" customWidth="1"/>
    <col min="2308" max="2308" width="23.42578125" style="36" customWidth="1"/>
    <col min="2309" max="2320" width="0" style="36" hidden="1" customWidth="1"/>
    <col min="2321" max="2321" width="17.28515625" style="36" bestFit="1" customWidth="1"/>
    <col min="2322" max="2322" width="21.42578125" style="36" customWidth="1"/>
    <col min="2323" max="2323" width="11.42578125" style="36"/>
    <col min="2324" max="2324" width="14.5703125" style="36" bestFit="1" customWidth="1"/>
    <col min="2325" max="2560" width="11.42578125" style="36"/>
    <col min="2561" max="2561" width="9.7109375" style="36" customWidth="1"/>
    <col min="2562" max="2562" width="51.28515625" style="36" customWidth="1"/>
    <col min="2563" max="2563" width="23.28515625" style="36" customWidth="1"/>
    <col min="2564" max="2564" width="23.42578125" style="36" customWidth="1"/>
    <col min="2565" max="2576" width="0" style="36" hidden="1" customWidth="1"/>
    <col min="2577" max="2577" width="17.28515625" style="36" bestFit="1" customWidth="1"/>
    <col min="2578" max="2578" width="21.42578125" style="36" customWidth="1"/>
    <col min="2579" max="2579" width="11.42578125" style="36"/>
    <col min="2580" max="2580" width="14.5703125" style="36" bestFit="1" customWidth="1"/>
    <col min="2581" max="2816" width="11.42578125" style="36"/>
    <col min="2817" max="2817" width="9.7109375" style="36" customWidth="1"/>
    <col min="2818" max="2818" width="51.28515625" style="36" customWidth="1"/>
    <col min="2819" max="2819" width="23.28515625" style="36" customWidth="1"/>
    <col min="2820" max="2820" width="23.42578125" style="36" customWidth="1"/>
    <col min="2821" max="2832" width="0" style="36" hidden="1" customWidth="1"/>
    <col min="2833" max="2833" width="17.28515625" style="36" bestFit="1" customWidth="1"/>
    <col min="2834" max="2834" width="21.42578125" style="36" customWidth="1"/>
    <col min="2835" max="2835" width="11.42578125" style="36"/>
    <col min="2836" max="2836" width="14.5703125" style="36" bestFit="1" customWidth="1"/>
    <col min="2837" max="3072" width="11.42578125" style="36"/>
    <col min="3073" max="3073" width="9.7109375" style="36" customWidth="1"/>
    <col min="3074" max="3074" width="51.28515625" style="36" customWidth="1"/>
    <col min="3075" max="3075" width="23.28515625" style="36" customWidth="1"/>
    <col min="3076" max="3076" width="23.42578125" style="36" customWidth="1"/>
    <col min="3077" max="3088" width="0" style="36" hidden="1" customWidth="1"/>
    <col min="3089" max="3089" width="17.28515625" style="36" bestFit="1" customWidth="1"/>
    <col min="3090" max="3090" width="21.42578125" style="36" customWidth="1"/>
    <col min="3091" max="3091" width="11.42578125" style="36"/>
    <col min="3092" max="3092" width="14.5703125" style="36" bestFit="1" customWidth="1"/>
    <col min="3093" max="3328" width="11.42578125" style="36"/>
    <col min="3329" max="3329" width="9.7109375" style="36" customWidth="1"/>
    <col min="3330" max="3330" width="51.28515625" style="36" customWidth="1"/>
    <col min="3331" max="3331" width="23.28515625" style="36" customWidth="1"/>
    <col min="3332" max="3332" width="23.42578125" style="36" customWidth="1"/>
    <col min="3333" max="3344" width="0" style="36" hidden="1" customWidth="1"/>
    <col min="3345" max="3345" width="17.28515625" style="36" bestFit="1" customWidth="1"/>
    <col min="3346" max="3346" width="21.42578125" style="36" customWidth="1"/>
    <col min="3347" max="3347" width="11.42578125" style="36"/>
    <col min="3348" max="3348" width="14.5703125" style="36" bestFit="1" customWidth="1"/>
    <col min="3349" max="3584" width="11.42578125" style="36"/>
    <col min="3585" max="3585" width="9.7109375" style="36" customWidth="1"/>
    <col min="3586" max="3586" width="51.28515625" style="36" customWidth="1"/>
    <col min="3587" max="3587" width="23.28515625" style="36" customWidth="1"/>
    <col min="3588" max="3588" width="23.42578125" style="36" customWidth="1"/>
    <col min="3589" max="3600" width="0" style="36" hidden="1" customWidth="1"/>
    <col min="3601" max="3601" width="17.28515625" style="36" bestFit="1" customWidth="1"/>
    <col min="3602" max="3602" width="21.42578125" style="36" customWidth="1"/>
    <col min="3603" max="3603" width="11.42578125" style="36"/>
    <col min="3604" max="3604" width="14.5703125" style="36" bestFit="1" customWidth="1"/>
    <col min="3605" max="3840" width="11.42578125" style="36"/>
    <col min="3841" max="3841" width="9.7109375" style="36" customWidth="1"/>
    <col min="3842" max="3842" width="51.28515625" style="36" customWidth="1"/>
    <col min="3843" max="3843" width="23.28515625" style="36" customWidth="1"/>
    <col min="3844" max="3844" width="23.42578125" style="36" customWidth="1"/>
    <col min="3845" max="3856" width="0" style="36" hidden="1" customWidth="1"/>
    <col min="3857" max="3857" width="17.28515625" style="36" bestFit="1" customWidth="1"/>
    <col min="3858" max="3858" width="21.42578125" style="36" customWidth="1"/>
    <col min="3859" max="3859" width="11.42578125" style="36"/>
    <col min="3860" max="3860" width="14.5703125" style="36" bestFit="1" customWidth="1"/>
    <col min="3861" max="4096" width="11.42578125" style="36"/>
    <col min="4097" max="4097" width="9.7109375" style="36" customWidth="1"/>
    <col min="4098" max="4098" width="51.28515625" style="36" customWidth="1"/>
    <col min="4099" max="4099" width="23.28515625" style="36" customWidth="1"/>
    <col min="4100" max="4100" width="23.42578125" style="36" customWidth="1"/>
    <col min="4101" max="4112" width="0" style="36" hidden="1" customWidth="1"/>
    <col min="4113" max="4113" width="17.28515625" style="36" bestFit="1" customWidth="1"/>
    <col min="4114" max="4114" width="21.42578125" style="36" customWidth="1"/>
    <col min="4115" max="4115" width="11.42578125" style="36"/>
    <col min="4116" max="4116" width="14.5703125" style="36" bestFit="1" customWidth="1"/>
    <col min="4117" max="4352" width="11.42578125" style="36"/>
    <col min="4353" max="4353" width="9.7109375" style="36" customWidth="1"/>
    <col min="4354" max="4354" width="51.28515625" style="36" customWidth="1"/>
    <col min="4355" max="4355" width="23.28515625" style="36" customWidth="1"/>
    <col min="4356" max="4356" width="23.42578125" style="36" customWidth="1"/>
    <col min="4357" max="4368" width="0" style="36" hidden="1" customWidth="1"/>
    <col min="4369" max="4369" width="17.28515625" style="36" bestFit="1" customWidth="1"/>
    <col min="4370" max="4370" width="21.42578125" style="36" customWidth="1"/>
    <col min="4371" max="4371" width="11.42578125" style="36"/>
    <col min="4372" max="4372" width="14.5703125" style="36" bestFit="1" customWidth="1"/>
    <col min="4373" max="4608" width="11.42578125" style="36"/>
    <col min="4609" max="4609" width="9.7109375" style="36" customWidth="1"/>
    <col min="4610" max="4610" width="51.28515625" style="36" customWidth="1"/>
    <col min="4611" max="4611" width="23.28515625" style="36" customWidth="1"/>
    <col min="4612" max="4612" width="23.42578125" style="36" customWidth="1"/>
    <col min="4613" max="4624" width="0" style="36" hidden="1" customWidth="1"/>
    <col min="4625" max="4625" width="17.28515625" style="36" bestFit="1" customWidth="1"/>
    <col min="4626" max="4626" width="21.42578125" style="36" customWidth="1"/>
    <col min="4627" max="4627" width="11.42578125" style="36"/>
    <col min="4628" max="4628" width="14.5703125" style="36" bestFit="1" customWidth="1"/>
    <col min="4629" max="4864" width="11.42578125" style="36"/>
    <col min="4865" max="4865" width="9.7109375" style="36" customWidth="1"/>
    <col min="4866" max="4866" width="51.28515625" style="36" customWidth="1"/>
    <col min="4867" max="4867" width="23.28515625" style="36" customWidth="1"/>
    <col min="4868" max="4868" width="23.42578125" style="36" customWidth="1"/>
    <col min="4869" max="4880" width="0" style="36" hidden="1" customWidth="1"/>
    <col min="4881" max="4881" width="17.28515625" style="36" bestFit="1" customWidth="1"/>
    <col min="4882" max="4882" width="21.42578125" style="36" customWidth="1"/>
    <col min="4883" max="4883" width="11.42578125" style="36"/>
    <col min="4884" max="4884" width="14.5703125" style="36" bestFit="1" customWidth="1"/>
    <col min="4885" max="5120" width="11.42578125" style="36"/>
    <col min="5121" max="5121" width="9.7109375" style="36" customWidth="1"/>
    <col min="5122" max="5122" width="51.28515625" style="36" customWidth="1"/>
    <col min="5123" max="5123" width="23.28515625" style="36" customWidth="1"/>
    <col min="5124" max="5124" width="23.42578125" style="36" customWidth="1"/>
    <col min="5125" max="5136" width="0" style="36" hidden="1" customWidth="1"/>
    <col min="5137" max="5137" width="17.28515625" style="36" bestFit="1" customWidth="1"/>
    <col min="5138" max="5138" width="21.42578125" style="36" customWidth="1"/>
    <col min="5139" max="5139" width="11.42578125" style="36"/>
    <col min="5140" max="5140" width="14.5703125" style="36" bestFit="1" customWidth="1"/>
    <col min="5141" max="5376" width="11.42578125" style="36"/>
    <col min="5377" max="5377" width="9.7109375" style="36" customWidth="1"/>
    <col min="5378" max="5378" width="51.28515625" style="36" customWidth="1"/>
    <col min="5379" max="5379" width="23.28515625" style="36" customWidth="1"/>
    <col min="5380" max="5380" width="23.42578125" style="36" customWidth="1"/>
    <col min="5381" max="5392" width="0" style="36" hidden="1" customWidth="1"/>
    <col min="5393" max="5393" width="17.28515625" style="36" bestFit="1" customWidth="1"/>
    <col min="5394" max="5394" width="21.42578125" style="36" customWidth="1"/>
    <col min="5395" max="5395" width="11.42578125" style="36"/>
    <col min="5396" max="5396" width="14.5703125" style="36" bestFit="1" customWidth="1"/>
    <col min="5397" max="5632" width="11.42578125" style="36"/>
    <col min="5633" max="5633" width="9.7109375" style="36" customWidth="1"/>
    <col min="5634" max="5634" width="51.28515625" style="36" customWidth="1"/>
    <col min="5635" max="5635" width="23.28515625" style="36" customWidth="1"/>
    <col min="5636" max="5636" width="23.42578125" style="36" customWidth="1"/>
    <col min="5637" max="5648" width="0" style="36" hidden="1" customWidth="1"/>
    <col min="5649" max="5649" width="17.28515625" style="36" bestFit="1" customWidth="1"/>
    <col min="5650" max="5650" width="21.42578125" style="36" customWidth="1"/>
    <col min="5651" max="5651" width="11.42578125" style="36"/>
    <col min="5652" max="5652" width="14.5703125" style="36" bestFit="1" customWidth="1"/>
    <col min="5653" max="5888" width="11.42578125" style="36"/>
    <col min="5889" max="5889" width="9.7109375" style="36" customWidth="1"/>
    <col min="5890" max="5890" width="51.28515625" style="36" customWidth="1"/>
    <col min="5891" max="5891" width="23.28515625" style="36" customWidth="1"/>
    <col min="5892" max="5892" width="23.42578125" style="36" customWidth="1"/>
    <col min="5893" max="5904" width="0" style="36" hidden="1" customWidth="1"/>
    <col min="5905" max="5905" width="17.28515625" style="36" bestFit="1" customWidth="1"/>
    <col min="5906" max="5906" width="21.42578125" style="36" customWidth="1"/>
    <col min="5907" max="5907" width="11.42578125" style="36"/>
    <col min="5908" max="5908" width="14.5703125" style="36" bestFit="1" customWidth="1"/>
    <col min="5909" max="6144" width="11.42578125" style="36"/>
    <col min="6145" max="6145" width="9.7109375" style="36" customWidth="1"/>
    <col min="6146" max="6146" width="51.28515625" style="36" customWidth="1"/>
    <col min="6147" max="6147" width="23.28515625" style="36" customWidth="1"/>
    <col min="6148" max="6148" width="23.42578125" style="36" customWidth="1"/>
    <col min="6149" max="6160" width="0" style="36" hidden="1" customWidth="1"/>
    <col min="6161" max="6161" width="17.28515625" style="36" bestFit="1" customWidth="1"/>
    <col min="6162" max="6162" width="21.42578125" style="36" customWidth="1"/>
    <col min="6163" max="6163" width="11.42578125" style="36"/>
    <col min="6164" max="6164" width="14.5703125" style="36" bestFit="1" customWidth="1"/>
    <col min="6165" max="6400" width="11.42578125" style="36"/>
    <col min="6401" max="6401" width="9.7109375" style="36" customWidth="1"/>
    <col min="6402" max="6402" width="51.28515625" style="36" customWidth="1"/>
    <col min="6403" max="6403" width="23.28515625" style="36" customWidth="1"/>
    <col min="6404" max="6404" width="23.42578125" style="36" customWidth="1"/>
    <col min="6405" max="6416" width="0" style="36" hidden="1" customWidth="1"/>
    <col min="6417" max="6417" width="17.28515625" style="36" bestFit="1" customWidth="1"/>
    <col min="6418" max="6418" width="21.42578125" style="36" customWidth="1"/>
    <col min="6419" max="6419" width="11.42578125" style="36"/>
    <col min="6420" max="6420" width="14.5703125" style="36" bestFit="1" customWidth="1"/>
    <col min="6421" max="6656" width="11.42578125" style="36"/>
    <col min="6657" max="6657" width="9.7109375" style="36" customWidth="1"/>
    <col min="6658" max="6658" width="51.28515625" style="36" customWidth="1"/>
    <col min="6659" max="6659" width="23.28515625" style="36" customWidth="1"/>
    <col min="6660" max="6660" width="23.42578125" style="36" customWidth="1"/>
    <col min="6661" max="6672" width="0" style="36" hidden="1" customWidth="1"/>
    <col min="6673" max="6673" width="17.28515625" style="36" bestFit="1" customWidth="1"/>
    <col min="6674" max="6674" width="21.42578125" style="36" customWidth="1"/>
    <col min="6675" max="6675" width="11.42578125" style="36"/>
    <col min="6676" max="6676" width="14.5703125" style="36" bestFit="1" customWidth="1"/>
    <col min="6677" max="6912" width="11.42578125" style="36"/>
    <col min="6913" max="6913" width="9.7109375" style="36" customWidth="1"/>
    <col min="6914" max="6914" width="51.28515625" style="36" customWidth="1"/>
    <col min="6915" max="6915" width="23.28515625" style="36" customWidth="1"/>
    <col min="6916" max="6916" width="23.42578125" style="36" customWidth="1"/>
    <col min="6917" max="6928" width="0" style="36" hidden="1" customWidth="1"/>
    <col min="6929" max="6929" width="17.28515625" style="36" bestFit="1" customWidth="1"/>
    <col min="6930" max="6930" width="21.42578125" style="36" customWidth="1"/>
    <col min="6931" max="6931" width="11.42578125" style="36"/>
    <col min="6932" max="6932" width="14.5703125" style="36" bestFit="1" customWidth="1"/>
    <col min="6933" max="7168" width="11.42578125" style="36"/>
    <col min="7169" max="7169" width="9.7109375" style="36" customWidth="1"/>
    <col min="7170" max="7170" width="51.28515625" style="36" customWidth="1"/>
    <col min="7171" max="7171" width="23.28515625" style="36" customWidth="1"/>
    <col min="7172" max="7172" width="23.42578125" style="36" customWidth="1"/>
    <col min="7173" max="7184" width="0" style="36" hidden="1" customWidth="1"/>
    <col min="7185" max="7185" width="17.28515625" style="36" bestFit="1" customWidth="1"/>
    <col min="7186" max="7186" width="21.42578125" style="36" customWidth="1"/>
    <col min="7187" max="7187" width="11.42578125" style="36"/>
    <col min="7188" max="7188" width="14.5703125" style="36" bestFit="1" customWidth="1"/>
    <col min="7189" max="7424" width="11.42578125" style="36"/>
    <col min="7425" max="7425" width="9.7109375" style="36" customWidth="1"/>
    <col min="7426" max="7426" width="51.28515625" style="36" customWidth="1"/>
    <col min="7427" max="7427" width="23.28515625" style="36" customWidth="1"/>
    <col min="7428" max="7428" width="23.42578125" style="36" customWidth="1"/>
    <col min="7429" max="7440" width="0" style="36" hidden="1" customWidth="1"/>
    <col min="7441" max="7441" width="17.28515625" style="36" bestFit="1" customWidth="1"/>
    <col min="7442" max="7442" width="21.42578125" style="36" customWidth="1"/>
    <col min="7443" max="7443" width="11.42578125" style="36"/>
    <col min="7444" max="7444" width="14.5703125" style="36" bestFit="1" customWidth="1"/>
    <col min="7445" max="7680" width="11.42578125" style="36"/>
    <col min="7681" max="7681" width="9.7109375" style="36" customWidth="1"/>
    <col min="7682" max="7682" width="51.28515625" style="36" customWidth="1"/>
    <col min="7683" max="7683" width="23.28515625" style="36" customWidth="1"/>
    <col min="7684" max="7684" width="23.42578125" style="36" customWidth="1"/>
    <col min="7685" max="7696" width="0" style="36" hidden="1" customWidth="1"/>
    <col min="7697" max="7697" width="17.28515625" style="36" bestFit="1" customWidth="1"/>
    <col min="7698" max="7698" width="21.42578125" style="36" customWidth="1"/>
    <col min="7699" max="7699" width="11.42578125" style="36"/>
    <col min="7700" max="7700" width="14.5703125" style="36" bestFit="1" customWidth="1"/>
    <col min="7701" max="7936" width="11.42578125" style="36"/>
    <col min="7937" max="7937" width="9.7109375" style="36" customWidth="1"/>
    <col min="7938" max="7938" width="51.28515625" style="36" customWidth="1"/>
    <col min="7939" max="7939" width="23.28515625" style="36" customWidth="1"/>
    <col min="7940" max="7940" width="23.42578125" style="36" customWidth="1"/>
    <col min="7941" max="7952" width="0" style="36" hidden="1" customWidth="1"/>
    <col min="7953" max="7953" width="17.28515625" style="36" bestFit="1" customWidth="1"/>
    <col min="7954" max="7954" width="21.42578125" style="36" customWidth="1"/>
    <col min="7955" max="7955" width="11.42578125" style="36"/>
    <col min="7956" max="7956" width="14.5703125" style="36" bestFit="1" customWidth="1"/>
    <col min="7957" max="8192" width="11.42578125" style="36"/>
    <col min="8193" max="8193" width="9.7109375" style="36" customWidth="1"/>
    <col min="8194" max="8194" width="51.28515625" style="36" customWidth="1"/>
    <col min="8195" max="8195" width="23.28515625" style="36" customWidth="1"/>
    <col min="8196" max="8196" width="23.42578125" style="36" customWidth="1"/>
    <col min="8197" max="8208" width="0" style="36" hidden="1" customWidth="1"/>
    <col min="8209" max="8209" width="17.28515625" style="36" bestFit="1" customWidth="1"/>
    <col min="8210" max="8210" width="21.42578125" style="36" customWidth="1"/>
    <col min="8211" max="8211" width="11.42578125" style="36"/>
    <col min="8212" max="8212" width="14.5703125" style="36" bestFit="1" customWidth="1"/>
    <col min="8213" max="8448" width="11.42578125" style="36"/>
    <col min="8449" max="8449" width="9.7109375" style="36" customWidth="1"/>
    <col min="8450" max="8450" width="51.28515625" style="36" customWidth="1"/>
    <col min="8451" max="8451" width="23.28515625" style="36" customWidth="1"/>
    <col min="8452" max="8452" width="23.42578125" style="36" customWidth="1"/>
    <col min="8453" max="8464" width="0" style="36" hidden="1" customWidth="1"/>
    <col min="8465" max="8465" width="17.28515625" style="36" bestFit="1" customWidth="1"/>
    <col min="8466" max="8466" width="21.42578125" style="36" customWidth="1"/>
    <col min="8467" max="8467" width="11.42578125" style="36"/>
    <col min="8468" max="8468" width="14.5703125" style="36" bestFit="1" customWidth="1"/>
    <col min="8469" max="8704" width="11.42578125" style="36"/>
    <col min="8705" max="8705" width="9.7109375" style="36" customWidth="1"/>
    <col min="8706" max="8706" width="51.28515625" style="36" customWidth="1"/>
    <col min="8707" max="8707" width="23.28515625" style="36" customWidth="1"/>
    <col min="8708" max="8708" width="23.42578125" style="36" customWidth="1"/>
    <col min="8709" max="8720" width="0" style="36" hidden="1" customWidth="1"/>
    <col min="8721" max="8721" width="17.28515625" style="36" bestFit="1" customWidth="1"/>
    <col min="8722" max="8722" width="21.42578125" style="36" customWidth="1"/>
    <col min="8723" max="8723" width="11.42578125" style="36"/>
    <col min="8724" max="8724" width="14.5703125" style="36" bestFit="1" customWidth="1"/>
    <col min="8725" max="8960" width="11.42578125" style="36"/>
    <col min="8961" max="8961" width="9.7109375" style="36" customWidth="1"/>
    <col min="8962" max="8962" width="51.28515625" style="36" customWidth="1"/>
    <col min="8963" max="8963" width="23.28515625" style="36" customWidth="1"/>
    <col min="8964" max="8964" width="23.42578125" style="36" customWidth="1"/>
    <col min="8965" max="8976" width="0" style="36" hidden="1" customWidth="1"/>
    <col min="8977" max="8977" width="17.28515625" style="36" bestFit="1" customWidth="1"/>
    <col min="8978" max="8978" width="21.42578125" style="36" customWidth="1"/>
    <col min="8979" max="8979" width="11.42578125" style="36"/>
    <col min="8980" max="8980" width="14.5703125" style="36" bestFit="1" customWidth="1"/>
    <col min="8981" max="9216" width="11.42578125" style="36"/>
    <col min="9217" max="9217" width="9.7109375" style="36" customWidth="1"/>
    <col min="9218" max="9218" width="51.28515625" style="36" customWidth="1"/>
    <col min="9219" max="9219" width="23.28515625" style="36" customWidth="1"/>
    <col min="9220" max="9220" width="23.42578125" style="36" customWidth="1"/>
    <col min="9221" max="9232" width="0" style="36" hidden="1" customWidth="1"/>
    <col min="9233" max="9233" width="17.28515625" style="36" bestFit="1" customWidth="1"/>
    <col min="9234" max="9234" width="21.42578125" style="36" customWidth="1"/>
    <col min="9235" max="9235" width="11.42578125" style="36"/>
    <col min="9236" max="9236" width="14.5703125" style="36" bestFit="1" customWidth="1"/>
    <col min="9237" max="9472" width="11.42578125" style="36"/>
    <col min="9473" max="9473" width="9.7109375" style="36" customWidth="1"/>
    <col min="9474" max="9474" width="51.28515625" style="36" customWidth="1"/>
    <col min="9475" max="9475" width="23.28515625" style="36" customWidth="1"/>
    <col min="9476" max="9476" width="23.42578125" style="36" customWidth="1"/>
    <col min="9477" max="9488" width="0" style="36" hidden="1" customWidth="1"/>
    <col min="9489" max="9489" width="17.28515625" style="36" bestFit="1" customWidth="1"/>
    <col min="9490" max="9490" width="21.42578125" style="36" customWidth="1"/>
    <col min="9491" max="9491" width="11.42578125" style="36"/>
    <col min="9492" max="9492" width="14.5703125" style="36" bestFit="1" customWidth="1"/>
    <col min="9493" max="9728" width="11.42578125" style="36"/>
    <col min="9729" max="9729" width="9.7109375" style="36" customWidth="1"/>
    <col min="9730" max="9730" width="51.28515625" style="36" customWidth="1"/>
    <col min="9731" max="9731" width="23.28515625" style="36" customWidth="1"/>
    <col min="9732" max="9732" width="23.42578125" style="36" customWidth="1"/>
    <col min="9733" max="9744" width="0" style="36" hidden="1" customWidth="1"/>
    <col min="9745" max="9745" width="17.28515625" style="36" bestFit="1" customWidth="1"/>
    <col min="9746" max="9746" width="21.42578125" style="36" customWidth="1"/>
    <col min="9747" max="9747" width="11.42578125" style="36"/>
    <col min="9748" max="9748" width="14.5703125" style="36" bestFit="1" customWidth="1"/>
    <col min="9749" max="9984" width="11.42578125" style="36"/>
    <col min="9985" max="9985" width="9.7109375" style="36" customWidth="1"/>
    <col min="9986" max="9986" width="51.28515625" style="36" customWidth="1"/>
    <col min="9987" max="9987" width="23.28515625" style="36" customWidth="1"/>
    <col min="9988" max="9988" width="23.42578125" style="36" customWidth="1"/>
    <col min="9989" max="10000" width="0" style="36" hidden="1" customWidth="1"/>
    <col min="10001" max="10001" width="17.28515625" style="36" bestFit="1" customWidth="1"/>
    <col min="10002" max="10002" width="21.42578125" style="36" customWidth="1"/>
    <col min="10003" max="10003" width="11.42578125" style="36"/>
    <col min="10004" max="10004" width="14.5703125" style="36" bestFit="1" customWidth="1"/>
    <col min="10005" max="10240" width="11.42578125" style="36"/>
    <col min="10241" max="10241" width="9.7109375" style="36" customWidth="1"/>
    <col min="10242" max="10242" width="51.28515625" style="36" customWidth="1"/>
    <col min="10243" max="10243" width="23.28515625" style="36" customWidth="1"/>
    <col min="10244" max="10244" width="23.42578125" style="36" customWidth="1"/>
    <col min="10245" max="10256" width="0" style="36" hidden="1" customWidth="1"/>
    <col min="10257" max="10257" width="17.28515625" style="36" bestFit="1" customWidth="1"/>
    <col min="10258" max="10258" width="21.42578125" style="36" customWidth="1"/>
    <col min="10259" max="10259" width="11.42578125" style="36"/>
    <col min="10260" max="10260" width="14.5703125" style="36" bestFit="1" customWidth="1"/>
    <col min="10261" max="10496" width="11.42578125" style="36"/>
    <col min="10497" max="10497" width="9.7109375" style="36" customWidth="1"/>
    <col min="10498" max="10498" width="51.28515625" style="36" customWidth="1"/>
    <col min="10499" max="10499" width="23.28515625" style="36" customWidth="1"/>
    <col min="10500" max="10500" width="23.42578125" style="36" customWidth="1"/>
    <col min="10501" max="10512" width="0" style="36" hidden="1" customWidth="1"/>
    <col min="10513" max="10513" width="17.28515625" style="36" bestFit="1" customWidth="1"/>
    <col min="10514" max="10514" width="21.42578125" style="36" customWidth="1"/>
    <col min="10515" max="10515" width="11.42578125" style="36"/>
    <col min="10516" max="10516" width="14.5703125" style="36" bestFit="1" customWidth="1"/>
    <col min="10517" max="10752" width="11.42578125" style="36"/>
    <col min="10753" max="10753" width="9.7109375" style="36" customWidth="1"/>
    <col min="10754" max="10754" width="51.28515625" style="36" customWidth="1"/>
    <col min="10755" max="10755" width="23.28515625" style="36" customWidth="1"/>
    <col min="10756" max="10756" width="23.42578125" style="36" customWidth="1"/>
    <col min="10757" max="10768" width="0" style="36" hidden="1" customWidth="1"/>
    <col min="10769" max="10769" width="17.28515625" style="36" bestFit="1" customWidth="1"/>
    <col min="10770" max="10770" width="21.42578125" style="36" customWidth="1"/>
    <col min="10771" max="10771" width="11.42578125" style="36"/>
    <col min="10772" max="10772" width="14.5703125" style="36" bestFit="1" customWidth="1"/>
    <col min="10773" max="11008" width="11.42578125" style="36"/>
    <col min="11009" max="11009" width="9.7109375" style="36" customWidth="1"/>
    <col min="11010" max="11010" width="51.28515625" style="36" customWidth="1"/>
    <col min="11011" max="11011" width="23.28515625" style="36" customWidth="1"/>
    <col min="11012" max="11012" width="23.42578125" style="36" customWidth="1"/>
    <col min="11013" max="11024" width="0" style="36" hidden="1" customWidth="1"/>
    <col min="11025" max="11025" width="17.28515625" style="36" bestFit="1" customWidth="1"/>
    <col min="11026" max="11026" width="21.42578125" style="36" customWidth="1"/>
    <col min="11027" max="11027" width="11.42578125" style="36"/>
    <col min="11028" max="11028" width="14.5703125" style="36" bestFit="1" customWidth="1"/>
    <col min="11029" max="11264" width="11.42578125" style="36"/>
    <col min="11265" max="11265" width="9.7109375" style="36" customWidth="1"/>
    <col min="11266" max="11266" width="51.28515625" style="36" customWidth="1"/>
    <col min="11267" max="11267" width="23.28515625" style="36" customWidth="1"/>
    <col min="11268" max="11268" width="23.42578125" style="36" customWidth="1"/>
    <col min="11269" max="11280" width="0" style="36" hidden="1" customWidth="1"/>
    <col min="11281" max="11281" width="17.28515625" style="36" bestFit="1" customWidth="1"/>
    <col min="11282" max="11282" width="21.42578125" style="36" customWidth="1"/>
    <col min="11283" max="11283" width="11.42578125" style="36"/>
    <col min="11284" max="11284" width="14.5703125" style="36" bestFit="1" customWidth="1"/>
    <col min="11285" max="11520" width="11.42578125" style="36"/>
    <col min="11521" max="11521" width="9.7109375" style="36" customWidth="1"/>
    <col min="11522" max="11522" width="51.28515625" style="36" customWidth="1"/>
    <col min="11523" max="11523" width="23.28515625" style="36" customWidth="1"/>
    <col min="11524" max="11524" width="23.42578125" style="36" customWidth="1"/>
    <col min="11525" max="11536" width="0" style="36" hidden="1" customWidth="1"/>
    <col min="11537" max="11537" width="17.28515625" style="36" bestFit="1" customWidth="1"/>
    <col min="11538" max="11538" width="21.42578125" style="36" customWidth="1"/>
    <col min="11539" max="11539" width="11.42578125" style="36"/>
    <col min="11540" max="11540" width="14.5703125" style="36" bestFit="1" customWidth="1"/>
    <col min="11541" max="11776" width="11.42578125" style="36"/>
    <col min="11777" max="11777" width="9.7109375" style="36" customWidth="1"/>
    <col min="11778" max="11778" width="51.28515625" style="36" customWidth="1"/>
    <col min="11779" max="11779" width="23.28515625" style="36" customWidth="1"/>
    <col min="11780" max="11780" width="23.42578125" style="36" customWidth="1"/>
    <col min="11781" max="11792" width="0" style="36" hidden="1" customWidth="1"/>
    <col min="11793" max="11793" width="17.28515625" style="36" bestFit="1" customWidth="1"/>
    <col min="11794" max="11794" width="21.42578125" style="36" customWidth="1"/>
    <col min="11795" max="11795" width="11.42578125" style="36"/>
    <col min="11796" max="11796" width="14.5703125" style="36" bestFit="1" customWidth="1"/>
    <col min="11797" max="12032" width="11.42578125" style="36"/>
    <col min="12033" max="12033" width="9.7109375" style="36" customWidth="1"/>
    <col min="12034" max="12034" width="51.28515625" style="36" customWidth="1"/>
    <col min="12035" max="12035" width="23.28515625" style="36" customWidth="1"/>
    <col min="12036" max="12036" width="23.42578125" style="36" customWidth="1"/>
    <col min="12037" max="12048" width="0" style="36" hidden="1" customWidth="1"/>
    <col min="12049" max="12049" width="17.28515625" style="36" bestFit="1" customWidth="1"/>
    <col min="12050" max="12050" width="21.42578125" style="36" customWidth="1"/>
    <col min="12051" max="12051" width="11.42578125" style="36"/>
    <col min="12052" max="12052" width="14.5703125" style="36" bestFit="1" customWidth="1"/>
    <col min="12053" max="12288" width="11.42578125" style="36"/>
    <col min="12289" max="12289" width="9.7109375" style="36" customWidth="1"/>
    <col min="12290" max="12290" width="51.28515625" style="36" customWidth="1"/>
    <col min="12291" max="12291" width="23.28515625" style="36" customWidth="1"/>
    <col min="12292" max="12292" width="23.42578125" style="36" customWidth="1"/>
    <col min="12293" max="12304" width="0" style="36" hidden="1" customWidth="1"/>
    <col min="12305" max="12305" width="17.28515625" style="36" bestFit="1" customWidth="1"/>
    <col min="12306" max="12306" width="21.42578125" style="36" customWidth="1"/>
    <col min="12307" max="12307" width="11.42578125" style="36"/>
    <col min="12308" max="12308" width="14.5703125" style="36" bestFit="1" customWidth="1"/>
    <col min="12309" max="12544" width="11.42578125" style="36"/>
    <col min="12545" max="12545" width="9.7109375" style="36" customWidth="1"/>
    <col min="12546" max="12546" width="51.28515625" style="36" customWidth="1"/>
    <col min="12547" max="12547" width="23.28515625" style="36" customWidth="1"/>
    <col min="12548" max="12548" width="23.42578125" style="36" customWidth="1"/>
    <col min="12549" max="12560" width="0" style="36" hidden="1" customWidth="1"/>
    <col min="12561" max="12561" width="17.28515625" style="36" bestFit="1" customWidth="1"/>
    <col min="12562" max="12562" width="21.42578125" style="36" customWidth="1"/>
    <col min="12563" max="12563" width="11.42578125" style="36"/>
    <col min="12564" max="12564" width="14.5703125" style="36" bestFit="1" customWidth="1"/>
    <col min="12565" max="12800" width="11.42578125" style="36"/>
    <col min="12801" max="12801" width="9.7109375" style="36" customWidth="1"/>
    <col min="12802" max="12802" width="51.28515625" style="36" customWidth="1"/>
    <col min="12803" max="12803" width="23.28515625" style="36" customWidth="1"/>
    <col min="12804" max="12804" width="23.42578125" style="36" customWidth="1"/>
    <col min="12805" max="12816" width="0" style="36" hidden="1" customWidth="1"/>
    <col min="12817" max="12817" width="17.28515625" style="36" bestFit="1" customWidth="1"/>
    <col min="12818" max="12818" width="21.42578125" style="36" customWidth="1"/>
    <col min="12819" max="12819" width="11.42578125" style="36"/>
    <col min="12820" max="12820" width="14.5703125" style="36" bestFit="1" customWidth="1"/>
    <col min="12821" max="13056" width="11.42578125" style="36"/>
    <col min="13057" max="13057" width="9.7109375" style="36" customWidth="1"/>
    <col min="13058" max="13058" width="51.28515625" style="36" customWidth="1"/>
    <col min="13059" max="13059" width="23.28515625" style="36" customWidth="1"/>
    <col min="13060" max="13060" width="23.42578125" style="36" customWidth="1"/>
    <col min="13061" max="13072" width="0" style="36" hidden="1" customWidth="1"/>
    <col min="13073" max="13073" width="17.28515625" style="36" bestFit="1" customWidth="1"/>
    <col min="13074" max="13074" width="21.42578125" style="36" customWidth="1"/>
    <col min="13075" max="13075" width="11.42578125" style="36"/>
    <col min="13076" max="13076" width="14.5703125" style="36" bestFit="1" customWidth="1"/>
    <col min="13077" max="13312" width="11.42578125" style="36"/>
    <col min="13313" max="13313" width="9.7109375" style="36" customWidth="1"/>
    <col min="13314" max="13314" width="51.28515625" style="36" customWidth="1"/>
    <col min="13315" max="13315" width="23.28515625" style="36" customWidth="1"/>
    <col min="13316" max="13316" width="23.42578125" style="36" customWidth="1"/>
    <col min="13317" max="13328" width="0" style="36" hidden="1" customWidth="1"/>
    <col min="13329" max="13329" width="17.28515625" style="36" bestFit="1" customWidth="1"/>
    <col min="13330" max="13330" width="21.42578125" style="36" customWidth="1"/>
    <col min="13331" max="13331" width="11.42578125" style="36"/>
    <col min="13332" max="13332" width="14.5703125" style="36" bestFit="1" customWidth="1"/>
    <col min="13333" max="13568" width="11.42578125" style="36"/>
    <col min="13569" max="13569" width="9.7109375" style="36" customWidth="1"/>
    <col min="13570" max="13570" width="51.28515625" style="36" customWidth="1"/>
    <col min="13571" max="13571" width="23.28515625" style="36" customWidth="1"/>
    <col min="13572" max="13572" width="23.42578125" style="36" customWidth="1"/>
    <col min="13573" max="13584" width="0" style="36" hidden="1" customWidth="1"/>
    <col min="13585" max="13585" width="17.28515625" style="36" bestFit="1" customWidth="1"/>
    <col min="13586" max="13586" width="21.42578125" style="36" customWidth="1"/>
    <col min="13587" max="13587" width="11.42578125" style="36"/>
    <col min="13588" max="13588" width="14.5703125" style="36" bestFit="1" customWidth="1"/>
    <col min="13589" max="13824" width="11.42578125" style="36"/>
    <col min="13825" max="13825" width="9.7109375" style="36" customWidth="1"/>
    <col min="13826" max="13826" width="51.28515625" style="36" customWidth="1"/>
    <col min="13827" max="13827" width="23.28515625" style="36" customWidth="1"/>
    <col min="13828" max="13828" width="23.42578125" style="36" customWidth="1"/>
    <col min="13829" max="13840" width="0" style="36" hidden="1" customWidth="1"/>
    <col min="13841" max="13841" width="17.28515625" style="36" bestFit="1" customWidth="1"/>
    <col min="13842" max="13842" width="21.42578125" style="36" customWidth="1"/>
    <col min="13843" max="13843" width="11.42578125" style="36"/>
    <col min="13844" max="13844" width="14.5703125" style="36" bestFit="1" customWidth="1"/>
    <col min="13845" max="14080" width="11.42578125" style="36"/>
    <col min="14081" max="14081" width="9.7109375" style="36" customWidth="1"/>
    <col min="14082" max="14082" width="51.28515625" style="36" customWidth="1"/>
    <col min="14083" max="14083" width="23.28515625" style="36" customWidth="1"/>
    <col min="14084" max="14084" width="23.42578125" style="36" customWidth="1"/>
    <col min="14085" max="14096" width="0" style="36" hidden="1" customWidth="1"/>
    <col min="14097" max="14097" width="17.28515625" style="36" bestFit="1" customWidth="1"/>
    <col min="14098" max="14098" width="21.42578125" style="36" customWidth="1"/>
    <col min="14099" max="14099" width="11.42578125" style="36"/>
    <col min="14100" max="14100" width="14.5703125" style="36" bestFit="1" customWidth="1"/>
    <col min="14101" max="14336" width="11.42578125" style="36"/>
    <col min="14337" max="14337" width="9.7109375" style="36" customWidth="1"/>
    <col min="14338" max="14338" width="51.28515625" style="36" customWidth="1"/>
    <col min="14339" max="14339" width="23.28515625" style="36" customWidth="1"/>
    <col min="14340" max="14340" width="23.42578125" style="36" customWidth="1"/>
    <col min="14341" max="14352" width="0" style="36" hidden="1" customWidth="1"/>
    <col min="14353" max="14353" width="17.28515625" style="36" bestFit="1" customWidth="1"/>
    <col min="14354" max="14354" width="21.42578125" style="36" customWidth="1"/>
    <col min="14355" max="14355" width="11.42578125" style="36"/>
    <col min="14356" max="14356" width="14.5703125" style="36" bestFit="1" customWidth="1"/>
    <col min="14357" max="14592" width="11.42578125" style="36"/>
    <col min="14593" max="14593" width="9.7109375" style="36" customWidth="1"/>
    <col min="14594" max="14594" width="51.28515625" style="36" customWidth="1"/>
    <col min="14595" max="14595" width="23.28515625" style="36" customWidth="1"/>
    <col min="14596" max="14596" width="23.42578125" style="36" customWidth="1"/>
    <col min="14597" max="14608" width="0" style="36" hidden="1" customWidth="1"/>
    <col min="14609" max="14609" width="17.28515625" style="36" bestFit="1" customWidth="1"/>
    <col min="14610" max="14610" width="21.42578125" style="36" customWidth="1"/>
    <col min="14611" max="14611" width="11.42578125" style="36"/>
    <col min="14612" max="14612" width="14.5703125" style="36" bestFit="1" customWidth="1"/>
    <col min="14613" max="14848" width="11.42578125" style="36"/>
    <col min="14849" max="14849" width="9.7109375" style="36" customWidth="1"/>
    <col min="14850" max="14850" width="51.28515625" style="36" customWidth="1"/>
    <col min="14851" max="14851" width="23.28515625" style="36" customWidth="1"/>
    <col min="14852" max="14852" width="23.42578125" style="36" customWidth="1"/>
    <col min="14853" max="14864" width="0" style="36" hidden="1" customWidth="1"/>
    <col min="14865" max="14865" width="17.28515625" style="36" bestFit="1" customWidth="1"/>
    <col min="14866" max="14866" width="21.42578125" style="36" customWidth="1"/>
    <col min="14867" max="14867" width="11.42578125" style="36"/>
    <col min="14868" max="14868" width="14.5703125" style="36" bestFit="1" customWidth="1"/>
    <col min="14869" max="15104" width="11.42578125" style="36"/>
    <col min="15105" max="15105" width="9.7109375" style="36" customWidth="1"/>
    <col min="15106" max="15106" width="51.28515625" style="36" customWidth="1"/>
    <col min="15107" max="15107" width="23.28515625" style="36" customWidth="1"/>
    <col min="15108" max="15108" width="23.42578125" style="36" customWidth="1"/>
    <col min="15109" max="15120" width="0" style="36" hidden="1" customWidth="1"/>
    <col min="15121" max="15121" width="17.28515625" style="36" bestFit="1" customWidth="1"/>
    <col min="15122" max="15122" width="21.42578125" style="36" customWidth="1"/>
    <col min="15123" max="15123" width="11.42578125" style="36"/>
    <col min="15124" max="15124" width="14.5703125" style="36" bestFit="1" customWidth="1"/>
    <col min="15125" max="15360" width="11.42578125" style="36"/>
    <col min="15361" max="15361" width="9.7109375" style="36" customWidth="1"/>
    <col min="15362" max="15362" width="51.28515625" style="36" customWidth="1"/>
    <col min="15363" max="15363" width="23.28515625" style="36" customWidth="1"/>
    <col min="15364" max="15364" width="23.42578125" style="36" customWidth="1"/>
    <col min="15365" max="15376" width="0" style="36" hidden="1" customWidth="1"/>
    <col min="15377" max="15377" width="17.28515625" style="36" bestFit="1" customWidth="1"/>
    <col min="15378" max="15378" width="21.42578125" style="36" customWidth="1"/>
    <col min="15379" max="15379" width="11.42578125" style="36"/>
    <col min="15380" max="15380" width="14.5703125" style="36" bestFit="1" customWidth="1"/>
    <col min="15381" max="15616" width="11.42578125" style="36"/>
    <col min="15617" max="15617" width="9.7109375" style="36" customWidth="1"/>
    <col min="15618" max="15618" width="51.28515625" style="36" customWidth="1"/>
    <col min="15619" max="15619" width="23.28515625" style="36" customWidth="1"/>
    <col min="15620" max="15620" width="23.42578125" style="36" customWidth="1"/>
    <col min="15621" max="15632" width="0" style="36" hidden="1" customWidth="1"/>
    <col min="15633" max="15633" width="17.28515625" style="36" bestFit="1" customWidth="1"/>
    <col min="15634" max="15634" width="21.42578125" style="36" customWidth="1"/>
    <col min="15635" max="15635" width="11.42578125" style="36"/>
    <col min="15636" max="15636" width="14.5703125" style="36" bestFit="1" customWidth="1"/>
    <col min="15637" max="15872" width="11.42578125" style="36"/>
    <col min="15873" max="15873" width="9.7109375" style="36" customWidth="1"/>
    <col min="15874" max="15874" width="51.28515625" style="36" customWidth="1"/>
    <col min="15875" max="15875" width="23.28515625" style="36" customWidth="1"/>
    <col min="15876" max="15876" width="23.42578125" style="36" customWidth="1"/>
    <col min="15877" max="15888" width="0" style="36" hidden="1" customWidth="1"/>
    <col min="15889" max="15889" width="17.28515625" style="36" bestFit="1" customWidth="1"/>
    <col min="15890" max="15890" width="21.42578125" style="36" customWidth="1"/>
    <col min="15891" max="15891" width="11.42578125" style="36"/>
    <col min="15892" max="15892" width="14.5703125" style="36" bestFit="1" customWidth="1"/>
    <col min="15893" max="16128" width="11.42578125" style="36"/>
    <col min="16129" max="16129" width="9.7109375" style="36" customWidth="1"/>
    <col min="16130" max="16130" width="51.28515625" style="36" customWidth="1"/>
    <col min="16131" max="16131" width="23.28515625" style="36" customWidth="1"/>
    <col min="16132" max="16132" width="23.42578125" style="36" customWidth="1"/>
    <col min="16133" max="16144" width="0" style="36" hidden="1" customWidth="1"/>
    <col min="16145" max="16145" width="17.28515625" style="36" bestFit="1" customWidth="1"/>
    <col min="16146" max="16146" width="21.42578125" style="36" customWidth="1"/>
    <col min="16147" max="16147" width="11.42578125" style="36"/>
    <col min="16148" max="16148" width="14.5703125" style="36" bestFit="1" customWidth="1"/>
    <col min="16149" max="16384" width="11.42578125" style="36"/>
  </cols>
  <sheetData>
    <row r="1" spans="1:11" s="74" customFormat="1" ht="14.25" x14ac:dyDescent="0.2">
      <c r="A1" s="125" t="s">
        <v>1</v>
      </c>
      <c r="B1" s="125"/>
      <c r="C1" s="125"/>
      <c r="D1" s="125"/>
      <c r="E1" s="77"/>
      <c r="F1" s="76"/>
      <c r="G1" s="76"/>
      <c r="H1" s="75"/>
    </row>
    <row r="2" spans="1:11" ht="14.25" customHeight="1" x14ac:dyDescent="0.2">
      <c r="A2" s="125" t="str">
        <f>+[7]SOLICITUD!A2</f>
        <v xml:space="preserve"> MODIFICACIÓN  PRESUPUESTARIA Nº5-2020</v>
      </c>
      <c r="B2" s="125"/>
      <c r="C2" s="125"/>
      <c r="D2" s="125"/>
    </row>
    <row r="3" spans="1:11" ht="13.5" customHeight="1" x14ac:dyDescent="0.2">
      <c r="B3" s="125"/>
      <c r="C3" s="125"/>
      <c r="D3" s="125"/>
      <c r="E3" s="125"/>
    </row>
    <row r="4" spans="1:11" ht="10.5" customHeight="1" x14ac:dyDescent="0.2"/>
    <row r="5" spans="1:11" x14ac:dyDescent="0.2">
      <c r="A5" s="73" t="s">
        <v>27</v>
      </c>
      <c r="B5" s="72"/>
      <c r="C5" s="71"/>
      <c r="D5" s="71"/>
    </row>
    <row r="6" spans="1:11" ht="11.25" customHeight="1" x14ac:dyDescent="0.2"/>
    <row r="7" spans="1:11" x14ac:dyDescent="0.2">
      <c r="A7" s="51" t="s">
        <v>8</v>
      </c>
      <c r="B7" s="50" t="s">
        <v>125</v>
      </c>
      <c r="C7" s="47"/>
      <c r="F7" s="70">
        <v>1</v>
      </c>
      <c r="G7" s="70">
        <v>2</v>
      </c>
      <c r="H7" s="69">
        <v>3</v>
      </c>
      <c r="I7" s="65"/>
      <c r="J7" s="65"/>
      <c r="K7" s="65"/>
    </row>
    <row r="8" spans="1:11" x14ac:dyDescent="0.2">
      <c r="A8" s="51"/>
      <c r="B8" s="50"/>
      <c r="C8" s="47"/>
      <c r="F8" s="70"/>
      <c r="G8" s="70"/>
      <c r="H8" s="69"/>
      <c r="I8" s="65"/>
      <c r="J8" s="65"/>
      <c r="K8" s="65"/>
    </row>
    <row r="9" spans="1:11" x14ac:dyDescent="0.2">
      <c r="A9" s="51">
        <v>0</v>
      </c>
      <c r="B9" s="50" t="s">
        <v>124</v>
      </c>
      <c r="C9" s="47"/>
      <c r="D9" s="40">
        <f>+C11+C14</f>
        <v>3000000</v>
      </c>
      <c r="F9" s="70"/>
      <c r="G9" s="70"/>
      <c r="H9" s="69"/>
      <c r="I9" s="65"/>
      <c r="J9" s="65"/>
      <c r="K9" s="65"/>
    </row>
    <row r="10" spans="1:11" hidden="1" x14ac:dyDescent="0.2">
      <c r="A10" s="51"/>
      <c r="B10" s="50"/>
      <c r="C10" s="47"/>
      <c r="F10" s="70"/>
      <c r="G10" s="70"/>
      <c r="H10" s="69"/>
      <c r="I10" s="65"/>
      <c r="J10" s="65"/>
      <c r="K10" s="65"/>
    </row>
    <row r="11" spans="1:11" hidden="1" x14ac:dyDescent="0.2">
      <c r="A11" s="51">
        <v>0.01</v>
      </c>
      <c r="B11" s="50" t="s">
        <v>123</v>
      </c>
      <c r="C11" s="40">
        <f>+C12</f>
        <v>0</v>
      </c>
      <c r="F11" s="70"/>
      <c r="G11" s="70"/>
      <c r="H11" s="69"/>
      <c r="I11" s="65"/>
      <c r="J11" s="65"/>
      <c r="K11" s="65"/>
    </row>
    <row r="12" spans="1:11" hidden="1" x14ac:dyDescent="0.2">
      <c r="A12" s="42" t="s">
        <v>159</v>
      </c>
      <c r="B12" s="41" t="s">
        <v>158</v>
      </c>
      <c r="C12" s="47"/>
      <c r="F12" s="70"/>
      <c r="G12" s="70"/>
      <c r="H12" s="69"/>
      <c r="I12" s="65"/>
      <c r="J12" s="65"/>
      <c r="K12" s="65"/>
    </row>
    <row r="13" spans="1:11" x14ac:dyDescent="0.2">
      <c r="A13" s="58"/>
      <c r="B13" s="60"/>
      <c r="C13" s="47"/>
      <c r="F13" s="70"/>
      <c r="G13" s="70"/>
      <c r="H13" s="69"/>
      <c r="I13" s="65"/>
      <c r="J13" s="65"/>
      <c r="K13" s="65"/>
    </row>
    <row r="14" spans="1:11" x14ac:dyDescent="0.2">
      <c r="A14" s="51">
        <v>0.02</v>
      </c>
      <c r="B14" s="50" t="s">
        <v>157</v>
      </c>
      <c r="C14" s="40">
        <f>SUM(C15:C16)</f>
        <v>3000000</v>
      </c>
      <c r="F14" s="70"/>
      <c r="G14" s="70"/>
      <c r="H14" s="69"/>
      <c r="I14" s="65"/>
      <c r="J14" s="65"/>
      <c r="K14" s="65"/>
    </row>
    <row r="15" spans="1:11" x14ac:dyDescent="0.2">
      <c r="A15" s="58" t="s">
        <v>156</v>
      </c>
      <c r="B15" s="60" t="s">
        <v>155</v>
      </c>
      <c r="C15" s="47">
        <v>3000000</v>
      </c>
      <c r="F15" s="70"/>
      <c r="G15" s="70"/>
      <c r="H15" s="69"/>
      <c r="I15" s="65"/>
      <c r="J15" s="65"/>
      <c r="K15" s="65"/>
    </row>
    <row r="16" spans="1:11" hidden="1" x14ac:dyDescent="0.2">
      <c r="A16" s="58" t="s">
        <v>154</v>
      </c>
      <c r="B16" s="60" t="s">
        <v>153</v>
      </c>
      <c r="C16" s="47"/>
      <c r="F16" s="70"/>
      <c r="G16" s="70"/>
      <c r="H16" s="69"/>
      <c r="I16" s="65"/>
      <c r="J16" s="65"/>
      <c r="K16" s="65"/>
    </row>
    <row r="17" spans="1:11" x14ac:dyDescent="0.2">
      <c r="A17" s="51"/>
      <c r="B17" s="50"/>
      <c r="C17" s="40"/>
      <c r="F17" s="70"/>
      <c r="G17" s="70"/>
      <c r="H17" s="69"/>
      <c r="I17" s="65"/>
      <c r="J17" s="65"/>
      <c r="K17" s="65"/>
    </row>
    <row r="18" spans="1:11" x14ac:dyDescent="0.2">
      <c r="A18" s="51" t="s">
        <v>117</v>
      </c>
      <c r="B18" s="50" t="s">
        <v>28</v>
      </c>
      <c r="C18" s="47"/>
      <c r="D18" s="40">
        <f>+C32</f>
        <v>3000000</v>
      </c>
      <c r="F18" s="70"/>
      <c r="G18" s="70"/>
      <c r="H18" s="69"/>
      <c r="I18" s="65"/>
      <c r="J18" s="65"/>
      <c r="K18" s="65"/>
    </row>
    <row r="19" spans="1:11" hidden="1" x14ac:dyDescent="0.2">
      <c r="A19" s="51"/>
      <c r="B19" s="50"/>
      <c r="C19" s="47"/>
      <c r="F19" s="70"/>
      <c r="G19" s="70"/>
      <c r="H19" s="69"/>
      <c r="I19" s="65"/>
      <c r="J19" s="65"/>
      <c r="K19" s="65"/>
    </row>
    <row r="20" spans="1:11" hidden="1" x14ac:dyDescent="0.2">
      <c r="A20" s="68" t="s">
        <v>112</v>
      </c>
      <c r="B20" s="50" t="s">
        <v>111</v>
      </c>
      <c r="C20" s="40">
        <f>+C21</f>
        <v>0</v>
      </c>
      <c r="F20" s="70"/>
      <c r="G20" s="70"/>
      <c r="H20" s="69"/>
      <c r="I20" s="65"/>
      <c r="J20" s="65"/>
      <c r="K20" s="65"/>
    </row>
    <row r="21" spans="1:11" hidden="1" x14ac:dyDescent="0.2">
      <c r="A21" s="48" t="s">
        <v>110</v>
      </c>
      <c r="B21" s="48" t="s">
        <v>109</v>
      </c>
      <c r="C21" s="47"/>
      <c r="F21" s="70"/>
      <c r="G21" s="70"/>
      <c r="H21" s="69"/>
      <c r="I21" s="65"/>
      <c r="J21" s="65"/>
      <c r="K21" s="65"/>
    </row>
    <row r="22" spans="1:11" x14ac:dyDescent="0.2">
      <c r="A22" s="51"/>
      <c r="B22" s="50"/>
      <c r="C22" s="47"/>
      <c r="F22" s="70"/>
      <c r="G22" s="70"/>
      <c r="H22" s="69"/>
      <c r="I22" s="65"/>
      <c r="J22" s="65"/>
      <c r="K22" s="65"/>
    </row>
    <row r="23" spans="1:11" ht="13.5" hidden="1" customHeight="1" x14ac:dyDescent="0.2">
      <c r="A23" s="68" t="s">
        <v>108</v>
      </c>
      <c r="B23" s="50" t="s">
        <v>107</v>
      </c>
      <c r="C23" s="40">
        <f>SUM(C24:C27)</f>
        <v>0</v>
      </c>
      <c r="F23" s="70"/>
      <c r="G23" s="70"/>
      <c r="H23" s="69"/>
      <c r="I23" s="65"/>
      <c r="J23" s="65"/>
      <c r="K23" s="65"/>
    </row>
    <row r="24" spans="1:11" ht="13.5" hidden="1" customHeight="1" x14ac:dyDescent="0.2">
      <c r="A24" s="48" t="s">
        <v>152</v>
      </c>
      <c r="B24" s="48" t="s">
        <v>151</v>
      </c>
      <c r="C24" s="47"/>
      <c r="F24" s="70"/>
      <c r="G24" s="70"/>
      <c r="H24" s="69"/>
      <c r="I24" s="65"/>
      <c r="J24" s="65"/>
      <c r="K24" s="65"/>
    </row>
    <row r="25" spans="1:11" ht="13.5" hidden="1" customHeight="1" x14ac:dyDescent="0.2">
      <c r="A25" s="48" t="s">
        <v>150</v>
      </c>
      <c r="B25" s="48" t="s">
        <v>149</v>
      </c>
      <c r="C25" s="47"/>
      <c r="F25" s="70"/>
      <c r="G25" s="70"/>
      <c r="H25" s="69"/>
      <c r="I25" s="65"/>
      <c r="J25" s="65"/>
      <c r="K25" s="65"/>
    </row>
    <row r="26" spans="1:11" ht="13.5" hidden="1" customHeight="1" x14ac:dyDescent="0.2">
      <c r="A26" s="48" t="s">
        <v>221</v>
      </c>
      <c r="B26" s="48" t="s">
        <v>220</v>
      </c>
      <c r="C26" s="47"/>
      <c r="F26" s="70"/>
      <c r="G26" s="70"/>
      <c r="H26" s="69"/>
      <c r="I26" s="65"/>
      <c r="J26" s="65"/>
      <c r="K26" s="65"/>
    </row>
    <row r="27" spans="1:11" ht="13.5" hidden="1" customHeight="1" x14ac:dyDescent="0.2">
      <c r="A27" s="48" t="s">
        <v>148</v>
      </c>
      <c r="B27" s="48" t="s">
        <v>147</v>
      </c>
      <c r="C27" s="47"/>
      <c r="F27" s="70"/>
      <c r="G27" s="70"/>
      <c r="H27" s="69"/>
      <c r="I27" s="65"/>
      <c r="J27" s="65"/>
      <c r="K27" s="65"/>
    </row>
    <row r="28" spans="1:11" hidden="1" x14ac:dyDescent="0.2">
      <c r="A28" s="51"/>
      <c r="B28" s="50"/>
      <c r="C28" s="47"/>
      <c r="F28" s="70"/>
      <c r="G28" s="70"/>
      <c r="H28" s="69"/>
      <c r="I28" s="65"/>
      <c r="J28" s="65"/>
      <c r="K28" s="65"/>
    </row>
    <row r="29" spans="1:11" hidden="1" x14ac:dyDescent="0.2">
      <c r="A29" s="68" t="s">
        <v>102</v>
      </c>
      <c r="B29" s="53" t="s">
        <v>101</v>
      </c>
      <c r="C29" s="40">
        <f>SUM(C30)</f>
        <v>0</v>
      </c>
      <c r="F29" s="67"/>
      <c r="G29" s="67"/>
      <c r="H29" s="66"/>
      <c r="I29" s="65"/>
      <c r="J29" s="65"/>
      <c r="K29" s="65"/>
    </row>
    <row r="30" spans="1:11" hidden="1" x14ac:dyDescent="0.2">
      <c r="A30" s="48" t="s">
        <v>146</v>
      </c>
      <c r="B30" s="36" t="s">
        <v>145</v>
      </c>
      <c r="C30" s="47"/>
      <c r="F30" s="67"/>
      <c r="G30" s="67"/>
      <c r="H30" s="66"/>
      <c r="I30" s="65"/>
      <c r="J30" s="65"/>
      <c r="K30" s="65"/>
    </row>
    <row r="31" spans="1:11" hidden="1" x14ac:dyDescent="0.2">
      <c r="B31" s="48"/>
      <c r="C31" s="47"/>
      <c r="F31" s="67"/>
      <c r="G31" s="67"/>
      <c r="H31" s="66"/>
      <c r="I31" s="65"/>
      <c r="J31" s="65"/>
      <c r="K31" s="65"/>
    </row>
    <row r="32" spans="1:11" x14ac:dyDescent="0.2">
      <c r="A32" s="51" t="s">
        <v>144</v>
      </c>
      <c r="B32" s="50" t="s">
        <v>92</v>
      </c>
      <c r="C32" s="40">
        <f>SUM(C33:C36)</f>
        <v>3000000</v>
      </c>
      <c r="F32" s="67"/>
      <c r="G32" s="67"/>
      <c r="H32" s="66"/>
      <c r="I32" s="65"/>
      <c r="J32" s="65"/>
      <c r="K32" s="65"/>
    </row>
    <row r="33" spans="1:11" hidden="1" x14ac:dyDescent="0.2">
      <c r="A33" s="42" t="s">
        <v>30</v>
      </c>
      <c r="B33" s="48" t="s">
        <v>143</v>
      </c>
      <c r="C33" s="47"/>
      <c r="F33" s="67"/>
      <c r="G33" s="67"/>
      <c r="H33" s="66"/>
      <c r="I33" s="65"/>
      <c r="J33" s="65"/>
      <c r="K33" s="65"/>
    </row>
    <row r="34" spans="1:11" ht="25.5" hidden="1" x14ac:dyDescent="0.2">
      <c r="A34" s="42" t="s">
        <v>142</v>
      </c>
      <c r="B34" s="54" t="s">
        <v>141</v>
      </c>
      <c r="C34" s="47"/>
      <c r="F34" s="67"/>
      <c r="G34" s="67"/>
      <c r="H34" s="66"/>
      <c r="I34" s="65"/>
      <c r="J34" s="65"/>
      <c r="K34" s="65"/>
    </row>
    <row r="35" spans="1:11" x14ac:dyDescent="0.2">
      <c r="A35" s="42" t="s">
        <v>140</v>
      </c>
      <c r="B35" s="36" t="s">
        <v>139</v>
      </c>
      <c r="C35" s="47">
        <v>3000000</v>
      </c>
      <c r="F35" s="67"/>
      <c r="G35" s="67"/>
      <c r="H35" s="66"/>
      <c r="I35" s="65"/>
      <c r="J35" s="65"/>
      <c r="K35" s="65"/>
    </row>
    <row r="36" spans="1:11" ht="27.75" hidden="1" customHeight="1" x14ac:dyDescent="0.2">
      <c r="A36" s="42" t="s">
        <v>138</v>
      </c>
      <c r="B36" s="54" t="s">
        <v>137</v>
      </c>
      <c r="C36" s="47"/>
      <c r="F36" s="67"/>
      <c r="G36" s="67"/>
      <c r="H36" s="66"/>
      <c r="I36" s="65"/>
      <c r="J36" s="65"/>
      <c r="K36" s="65"/>
    </row>
    <row r="37" spans="1:11" x14ac:dyDescent="0.2">
      <c r="B37" s="48"/>
      <c r="C37" s="47"/>
      <c r="F37" s="67"/>
      <c r="G37" s="67"/>
      <c r="H37" s="66"/>
      <c r="I37" s="65"/>
      <c r="J37" s="65"/>
      <c r="K37" s="65"/>
    </row>
    <row r="38" spans="1:11" x14ac:dyDescent="0.2">
      <c r="A38" s="51" t="s">
        <v>89</v>
      </c>
      <c r="B38" s="52" t="s">
        <v>88</v>
      </c>
      <c r="C38" s="47"/>
      <c r="D38" s="40">
        <f>+C45+C43+C40</f>
        <v>200000</v>
      </c>
    </row>
    <row r="39" spans="1:11" x14ac:dyDescent="0.2">
      <c r="A39" s="51"/>
      <c r="B39" s="52"/>
      <c r="C39" s="47"/>
    </row>
    <row r="40" spans="1:11" hidden="1" x14ac:dyDescent="0.2">
      <c r="A40" s="68" t="s">
        <v>87</v>
      </c>
      <c r="B40" s="50" t="s">
        <v>86</v>
      </c>
      <c r="C40" s="40">
        <f>+C41</f>
        <v>0</v>
      </c>
    </row>
    <row r="41" spans="1:11" hidden="1" x14ac:dyDescent="0.2">
      <c r="A41" s="48" t="s">
        <v>85</v>
      </c>
      <c r="B41" s="48" t="s">
        <v>84</v>
      </c>
      <c r="C41" s="47"/>
    </row>
    <row r="42" spans="1:11" hidden="1" x14ac:dyDescent="0.2">
      <c r="A42" s="51"/>
      <c r="B42" s="52"/>
      <c r="C42" s="47"/>
    </row>
    <row r="43" spans="1:11" x14ac:dyDescent="0.2">
      <c r="A43" s="68" t="s">
        <v>203</v>
      </c>
      <c r="B43" s="53" t="s">
        <v>202</v>
      </c>
      <c r="C43" s="40">
        <f>+C44</f>
        <v>200000</v>
      </c>
    </row>
    <row r="44" spans="1:11" x14ac:dyDescent="0.2">
      <c r="A44" s="48" t="s">
        <v>201</v>
      </c>
      <c r="B44" s="36" t="s">
        <v>200</v>
      </c>
      <c r="C44" s="47">
        <v>200000</v>
      </c>
    </row>
    <row r="45" spans="1:11" hidden="1" x14ac:dyDescent="0.2">
      <c r="A45" s="51" t="s">
        <v>77</v>
      </c>
      <c r="B45" s="52" t="s">
        <v>76</v>
      </c>
      <c r="C45" s="40">
        <f>SUM(C46:C47)</f>
        <v>0</v>
      </c>
    </row>
    <row r="46" spans="1:11" hidden="1" x14ac:dyDescent="0.2">
      <c r="A46" s="42" t="s">
        <v>73</v>
      </c>
      <c r="B46" s="36" t="s">
        <v>72</v>
      </c>
      <c r="C46" s="47"/>
    </row>
    <row r="47" spans="1:11" hidden="1" x14ac:dyDescent="0.2">
      <c r="A47" s="42" t="s">
        <v>219</v>
      </c>
      <c r="B47" s="36" t="s">
        <v>218</v>
      </c>
      <c r="C47" s="47"/>
    </row>
    <row r="48" spans="1:11" x14ac:dyDescent="0.2">
      <c r="B48" s="36"/>
      <c r="C48" s="47"/>
    </row>
    <row r="49" spans="1:20" x14ac:dyDescent="0.2">
      <c r="A49" s="51" t="s">
        <v>187</v>
      </c>
      <c r="B49" s="74" t="s">
        <v>33</v>
      </c>
      <c r="C49" s="47"/>
      <c r="D49" s="40">
        <f>+C51+C55</f>
        <v>44100000</v>
      </c>
    </row>
    <row r="50" spans="1:20" x14ac:dyDescent="0.2">
      <c r="A50" s="51"/>
      <c r="B50" s="74"/>
      <c r="C50" s="47"/>
      <c r="T50" s="64">
        <f>+D49-C104-C98</f>
        <v>30100000</v>
      </c>
    </row>
    <row r="51" spans="1:20" x14ac:dyDescent="0.2">
      <c r="A51" s="51" t="s">
        <v>191</v>
      </c>
      <c r="B51" s="74" t="s">
        <v>34</v>
      </c>
      <c r="C51" s="40">
        <f>SUM(C52:C53)</f>
        <v>37600000</v>
      </c>
      <c r="T51" s="36">
        <v>-400000</v>
      </c>
    </row>
    <row r="52" spans="1:20" x14ac:dyDescent="0.2">
      <c r="A52" s="48" t="s">
        <v>38</v>
      </c>
      <c r="B52" s="48" t="s">
        <v>39</v>
      </c>
      <c r="C52" s="59">
        <v>14100000</v>
      </c>
      <c r="T52" s="64">
        <f>SUM(T50:T51)</f>
        <v>29700000</v>
      </c>
    </row>
    <row r="53" spans="1:20" x14ac:dyDescent="0.2">
      <c r="A53" s="42" t="s">
        <v>43</v>
      </c>
      <c r="B53" s="48" t="s">
        <v>44</v>
      </c>
      <c r="C53" s="47">
        <v>23500000</v>
      </c>
    </row>
    <row r="54" spans="1:20" x14ac:dyDescent="0.2">
      <c r="B54" s="48"/>
      <c r="C54" s="47"/>
    </row>
    <row r="55" spans="1:20" x14ac:dyDescent="0.2">
      <c r="A55" s="51" t="s">
        <v>188</v>
      </c>
      <c r="B55" s="74" t="s">
        <v>49</v>
      </c>
      <c r="C55" s="40">
        <f>+C56</f>
        <v>6500000</v>
      </c>
    </row>
    <row r="56" spans="1:20" x14ac:dyDescent="0.2">
      <c r="A56" s="42" t="s">
        <v>50</v>
      </c>
      <c r="B56" s="48" t="s">
        <v>51</v>
      </c>
      <c r="C56" s="47">
        <v>6500000</v>
      </c>
    </row>
    <row r="57" spans="1:20" x14ac:dyDescent="0.2">
      <c r="B57" s="48"/>
      <c r="C57" s="47"/>
      <c r="Q57" s="64"/>
    </row>
    <row r="58" spans="1:20" ht="13.5" thickBot="1" x14ac:dyDescent="0.25">
      <c r="B58" s="45" t="s">
        <v>128</v>
      </c>
      <c r="D58" s="44">
        <f>SUM(D9:D57)</f>
        <v>50300000</v>
      </c>
      <c r="T58" s="64"/>
    </row>
    <row r="59" spans="1:20" ht="13.5" thickTop="1" x14ac:dyDescent="0.2">
      <c r="B59" s="45"/>
      <c r="T59" s="64"/>
    </row>
    <row r="60" spans="1:20" x14ac:dyDescent="0.2">
      <c r="B60" s="45"/>
    </row>
    <row r="61" spans="1:20" x14ac:dyDescent="0.2">
      <c r="A61" s="63" t="s">
        <v>127</v>
      </c>
      <c r="B61" s="62"/>
      <c r="D61" s="40" t="s">
        <v>126</v>
      </c>
    </row>
    <row r="62" spans="1:20" x14ac:dyDescent="0.2">
      <c r="A62" s="61"/>
      <c r="B62" s="45"/>
      <c r="D62" s="40" t="s">
        <v>10</v>
      </c>
    </row>
    <row r="63" spans="1:20" x14ac:dyDescent="0.2">
      <c r="A63" s="61" t="s">
        <v>8</v>
      </c>
      <c r="B63" s="45" t="s">
        <v>125</v>
      </c>
    </row>
    <row r="64" spans="1:20" x14ac:dyDescent="0.2">
      <c r="A64" s="61"/>
      <c r="B64" s="45"/>
    </row>
    <row r="65" spans="1:17" x14ac:dyDescent="0.2">
      <c r="A65" s="51">
        <v>0</v>
      </c>
      <c r="B65" s="52" t="s">
        <v>124</v>
      </c>
      <c r="C65" s="47"/>
      <c r="D65" s="40">
        <f>+C67+C70</f>
        <v>3000000</v>
      </c>
      <c r="Q65" s="43">
        <f>+D65-D9</f>
        <v>0</v>
      </c>
    </row>
    <row r="66" spans="1:17" x14ac:dyDescent="0.2">
      <c r="A66" s="51"/>
      <c r="B66" s="52"/>
      <c r="C66" s="47"/>
    </row>
    <row r="67" spans="1:17" x14ac:dyDescent="0.2">
      <c r="A67" s="51">
        <v>0.01</v>
      </c>
      <c r="B67" s="50" t="s">
        <v>123</v>
      </c>
      <c r="C67" s="40">
        <f>+C68</f>
        <v>3000000</v>
      </c>
    </row>
    <row r="68" spans="1:17" x14ac:dyDescent="0.2">
      <c r="A68" s="58" t="s">
        <v>122</v>
      </c>
      <c r="B68" s="60" t="s">
        <v>121</v>
      </c>
      <c r="C68" s="47">
        <v>3000000</v>
      </c>
    </row>
    <row r="69" spans="1:17" x14ac:dyDescent="0.2">
      <c r="A69" s="58"/>
      <c r="B69" s="60"/>
      <c r="C69" s="47"/>
    </row>
    <row r="70" spans="1:17" hidden="1" x14ac:dyDescent="0.2">
      <c r="A70" s="51">
        <v>0.03</v>
      </c>
      <c r="B70" s="53" t="s">
        <v>120</v>
      </c>
      <c r="C70" s="40">
        <f>SUM(C71:C71)</f>
        <v>0</v>
      </c>
    </row>
    <row r="71" spans="1:17" hidden="1" x14ac:dyDescent="0.2">
      <c r="A71" s="60" t="s">
        <v>119</v>
      </c>
      <c r="B71" s="60" t="s">
        <v>118</v>
      </c>
      <c r="C71" s="59"/>
    </row>
    <row r="72" spans="1:17" hidden="1" x14ac:dyDescent="0.2">
      <c r="A72" s="58"/>
      <c r="B72" s="57"/>
      <c r="C72" s="47"/>
    </row>
    <row r="73" spans="1:17" x14ac:dyDescent="0.2">
      <c r="A73" s="51" t="s">
        <v>117</v>
      </c>
      <c r="B73" s="52" t="s">
        <v>28</v>
      </c>
      <c r="C73" s="47"/>
      <c r="D73" s="56">
        <f>+C81+C84</f>
        <v>3000000</v>
      </c>
      <c r="Q73" s="43">
        <f>+D73-D18</f>
        <v>0</v>
      </c>
    </row>
    <row r="74" spans="1:17" x14ac:dyDescent="0.2">
      <c r="A74" s="51"/>
      <c r="B74" s="52"/>
      <c r="C74" s="47"/>
      <c r="D74" s="56"/>
      <c r="Q74" s="43"/>
    </row>
    <row r="75" spans="1:17" hidden="1" x14ac:dyDescent="0.2">
      <c r="A75" s="51" t="s">
        <v>116</v>
      </c>
      <c r="B75" s="52" t="s">
        <v>115</v>
      </c>
      <c r="C75" s="40">
        <f>+C76</f>
        <v>0</v>
      </c>
      <c r="D75" s="56"/>
      <c r="Q75" s="43"/>
    </row>
    <row r="76" spans="1:17" hidden="1" x14ac:dyDescent="0.2">
      <c r="A76" s="42" t="s">
        <v>114</v>
      </c>
      <c r="B76" s="36" t="s">
        <v>113</v>
      </c>
      <c r="C76" s="47"/>
      <c r="D76" s="56"/>
      <c r="Q76" s="43"/>
    </row>
    <row r="77" spans="1:17" hidden="1" x14ac:dyDescent="0.2">
      <c r="A77" s="51"/>
      <c r="B77" s="52"/>
      <c r="C77" s="47"/>
      <c r="D77" s="56"/>
    </row>
    <row r="78" spans="1:17" hidden="1" x14ac:dyDescent="0.2">
      <c r="A78" s="51" t="s">
        <v>112</v>
      </c>
      <c r="B78" s="50" t="s">
        <v>111</v>
      </c>
      <c r="C78" s="40">
        <f>SUM(C79:C79)</f>
        <v>0</v>
      </c>
      <c r="D78" s="56"/>
    </row>
    <row r="79" spans="1:17" hidden="1" x14ac:dyDescent="0.2">
      <c r="A79" s="42" t="s">
        <v>110</v>
      </c>
      <c r="B79" s="48" t="s">
        <v>109</v>
      </c>
      <c r="C79" s="47"/>
      <c r="D79" s="56"/>
    </row>
    <row r="80" spans="1:17" hidden="1" x14ac:dyDescent="0.2">
      <c r="B80" s="48"/>
      <c r="C80" s="47"/>
      <c r="D80" s="56"/>
    </row>
    <row r="81" spans="1:4" x14ac:dyDescent="0.2">
      <c r="A81" s="51" t="s">
        <v>108</v>
      </c>
      <c r="B81" s="50" t="s">
        <v>107</v>
      </c>
      <c r="C81" s="40">
        <f>SUM(C82:C82)</f>
        <v>2400000</v>
      </c>
      <c r="D81" s="56"/>
    </row>
    <row r="82" spans="1:4" x14ac:dyDescent="0.2">
      <c r="A82" s="48" t="s">
        <v>148</v>
      </c>
      <c r="B82" s="48" t="s">
        <v>147</v>
      </c>
      <c r="C82" s="47">
        <v>2400000</v>
      </c>
      <c r="D82" s="56"/>
    </row>
    <row r="83" spans="1:4" x14ac:dyDescent="0.2">
      <c r="B83" s="36"/>
      <c r="C83" s="47"/>
      <c r="D83" s="56"/>
    </row>
    <row r="84" spans="1:4" x14ac:dyDescent="0.2">
      <c r="A84" s="51" t="s">
        <v>98</v>
      </c>
      <c r="B84" s="55" t="s">
        <v>97</v>
      </c>
      <c r="C84" s="40">
        <f>SUM(C85:C85)</f>
        <v>600000</v>
      </c>
      <c r="D84" s="46"/>
    </row>
    <row r="85" spans="1:4" x14ac:dyDescent="0.2">
      <c r="A85" s="42" t="s">
        <v>96</v>
      </c>
      <c r="B85" s="48" t="s">
        <v>95</v>
      </c>
      <c r="C85" s="47">
        <v>600000</v>
      </c>
      <c r="D85" s="46"/>
    </row>
    <row r="86" spans="1:4" x14ac:dyDescent="0.2">
      <c r="B86" s="48"/>
      <c r="C86" s="47"/>
      <c r="D86" s="46"/>
    </row>
    <row r="87" spans="1:4" hidden="1" x14ac:dyDescent="0.2">
      <c r="A87" s="51">
        <v>1.08</v>
      </c>
      <c r="B87" s="55" t="s">
        <v>92</v>
      </c>
      <c r="C87" s="40">
        <f>SUM(C88:C88)</f>
        <v>0</v>
      </c>
      <c r="D87" s="46"/>
    </row>
    <row r="88" spans="1:4" hidden="1" x14ac:dyDescent="0.2">
      <c r="A88" s="42" t="s">
        <v>91</v>
      </c>
      <c r="B88" s="54" t="s">
        <v>90</v>
      </c>
      <c r="C88" s="47"/>
      <c r="D88" s="46"/>
    </row>
    <row r="89" spans="1:4" hidden="1" x14ac:dyDescent="0.2">
      <c r="B89" s="48"/>
      <c r="C89" s="47"/>
      <c r="D89" s="49"/>
    </row>
    <row r="90" spans="1:4" x14ac:dyDescent="0.2">
      <c r="A90" s="51" t="s">
        <v>89</v>
      </c>
      <c r="B90" s="52" t="s">
        <v>88</v>
      </c>
      <c r="C90" s="47"/>
      <c r="D90" s="40">
        <f>+C92</f>
        <v>200000</v>
      </c>
    </row>
    <row r="91" spans="1:4" x14ac:dyDescent="0.2">
      <c r="A91" s="51"/>
      <c r="B91" s="52"/>
      <c r="C91" s="47"/>
    </row>
    <row r="92" spans="1:4" x14ac:dyDescent="0.2">
      <c r="A92" s="51" t="s">
        <v>87</v>
      </c>
      <c r="B92" s="53" t="s">
        <v>86</v>
      </c>
      <c r="C92" s="40">
        <f>SUM(C93:C94)</f>
        <v>200000</v>
      </c>
    </row>
    <row r="93" spans="1:4" x14ac:dyDescent="0.2">
      <c r="A93" s="42" t="s">
        <v>245</v>
      </c>
      <c r="B93" s="36" t="s">
        <v>246</v>
      </c>
      <c r="C93" s="47">
        <v>100000</v>
      </c>
    </row>
    <row r="94" spans="1:4" x14ac:dyDescent="0.2">
      <c r="A94" s="42" t="s">
        <v>85</v>
      </c>
      <c r="B94" s="36" t="s">
        <v>84</v>
      </c>
      <c r="C94" s="47">
        <v>100000</v>
      </c>
    </row>
    <row r="95" spans="1:4" x14ac:dyDescent="0.2">
      <c r="B95" s="36"/>
      <c r="C95" s="47"/>
    </row>
    <row r="96" spans="1:4" x14ac:dyDescent="0.2">
      <c r="A96" s="68" t="s">
        <v>187</v>
      </c>
      <c r="B96" s="50" t="s">
        <v>33</v>
      </c>
      <c r="C96" s="47"/>
      <c r="D96" s="82">
        <f>+C98+C101+C104</f>
        <v>44100000</v>
      </c>
    </row>
    <row r="97" spans="1:18" x14ac:dyDescent="0.2">
      <c r="A97" s="68"/>
      <c r="B97" s="50"/>
      <c r="C97" s="47"/>
      <c r="D97" s="49"/>
    </row>
    <row r="98" spans="1:18" x14ac:dyDescent="0.2">
      <c r="A98" s="68" t="s">
        <v>191</v>
      </c>
      <c r="B98" s="50" t="s">
        <v>34</v>
      </c>
      <c r="C98" s="40">
        <f>+C99</f>
        <v>5000000</v>
      </c>
      <c r="D98" s="49"/>
    </row>
    <row r="99" spans="1:18" x14ac:dyDescent="0.2">
      <c r="A99" s="48" t="s">
        <v>46</v>
      </c>
      <c r="B99" s="48" t="s">
        <v>47</v>
      </c>
      <c r="C99" s="47">
        <v>5000000</v>
      </c>
      <c r="D99" s="47"/>
    </row>
    <row r="100" spans="1:18" x14ac:dyDescent="0.2">
      <c r="A100" s="48"/>
      <c r="B100" s="48"/>
      <c r="C100" s="47"/>
      <c r="D100" s="47"/>
    </row>
    <row r="101" spans="1:18" x14ac:dyDescent="0.2">
      <c r="A101" s="68" t="s">
        <v>188</v>
      </c>
      <c r="B101" s="50" t="s">
        <v>49</v>
      </c>
      <c r="C101" s="40">
        <f>+C102</f>
        <v>30100000</v>
      </c>
    </row>
    <row r="102" spans="1:18" x14ac:dyDescent="0.2">
      <c r="A102" s="48" t="s">
        <v>189</v>
      </c>
      <c r="B102" s="48" t="s">
        <v>190</v>
      </c>
      <c r="C102" s="47">
        <v>30100000</v>
      </c>
      <c r="D102" s="47"/>
    </row>
    <row r="103" spans="1:18" x14ac:dyDescent="0.2">
      <c r="A103" s="48"/>
      <c r="B103" s="48"/>
      <c r="C103" s="47"/>
      <c r="D103" s="47"/>
    </row>
    <row r="104" spans="1:18" x14ac:dyDescent="0.2">
      <c r="A104" s="68" t="s">
        <v>195</v>
      </c>
      <c r="B104" s="68" t="s">
        <v>54</v>
      </c>
      <c r="C104" s="40">
        <f>+C105</f>
        <v>9000000</v>
      </c>
      <c r="D104" s="47"/>
    </row>
    <row r="105" spans="1:18" ht="12" customHeight="1" x14ac:dyDescent="0.2">
      <c r="A105" s="42" t="s">
        <v>55</v>
      </c>
      <c r="B105" s="48" t="s">
        <v>194</v>
      </c>
      <c r="C105" s="47">
        <v>9000000</v>
      </c>
      <c r="D105" s="47"/>
    </row>
    <row r="106" spans="1:18" x14ac:dyDescent="0.2">
      <c r="B106" s="48"/>
      <c r="C106" s="47"/>
      <c r="D106" s="46"/>
    </row>
    <row r="107" spans="1:18" ht="13.5" thickBot="1" x14ac:dyDescent="0.25">
      <c r="B107" s="45" t="s">
        <v>71</v>
      </c>
      <c r="D107" s="44">
        <f>SUM(D65:D106)</f>
        <v>50300000</v>
      </c>
      <c r="R107" s="43">
        <f>+D107-D58</f>
        <v>0</v>
      </c>
    </row>
    <row r="108" spans="1:18" ht="13.5" thickTop="1" x14ac:dyDescent="0.2"/>
  </sheetData>
  <mergeCells count="3">
    <mergeCell ref="A1:D1"/>
    <mergeCell ref="A2:D2"/>
    <mergeCell ref="B3:E3"/>
  </mergeCells>
  <printOptions horizontalCentered="1" verticalCentered="1"/>
  <pageMargins left="0.39370078740157483" right="0.39370078740157483" top="0.39370078740157483" bottom="0.39370078740157483" header="0.51181102362204722" footer="0.51181102362204722"/>
  <pageSetup scale="82" firstPageNumber="0" fitToHeight="2" orientation="portrait" r:id="rId1"/>
  <headerFooter alignWithMargins="0">
    <oddFooter xml:space="preserve">&amp;LRealizado por: &amp;RRevisado por: </oddFooter>
  </headerFooter>
  <rowBreaks count="1" manualBreakCount="1">
    <brk id="60"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1"/>
  <sheetViews>
    <sheetView topLeftCell="A7" zoomScaleNormal="100" zoomScaleSheetLayoutView="100" workbookViewId="0">
      <selection activeCell="B51" sqref="B51:D51"/>
    </sheetView>
  </sheetViews>
  <sheetFormatPr baseColWidth="10" defaultRowHeight="12.75" x14ac:dyDescent="0.2"/>
  <cols>
    <col min="1" max="1" width="9.7109375" style="48" customWidth="1"/>
    <col min="2" max="2" width="51.28515625" style="41" customWidth="1"/>
    <col min="3" max="3" width="23.28515625" style="39" customWidth="1"/>
    <col min="4" max="4" width="23.42578125" style="40" customWidth="1"/>
    <col min="5" max="5" width="19.5703125" style="39" hidden="1" customWidth="1"/>
    <col min="6" max="6" width="16.28515625" style="38" hidden="1" customWidth="1"/>
    <col min="7" max="7" width="12.7109375" style="38" hidden="1" customWidth="1"/>
    <col min="8" max="8" width="14.85546875" style="37" hidden="1" customWidth="1"/>
    <col min="9" max="9" width="21.28515625" style="36" hidden="1" customWidth="1"/>
    <col min="10" max="16" width="0" style="36" hidden="1" customWidth="1"/>
    <col min="17" max="17" width="17.28515625" style="36" bestFit="1" customWidth="1"/>
    <col min="18" max="18" width="21.42578125" style="36" customWidth="1"/>
    <col min="19" max="19" width="11.42578125" style="36"/>
    <col min="20" max="20" width="14.5703125" style="36" bestFit="1" customWidth="1"/>
    <col min="21" max="256" width="11.42578125" style="36"/>
    <col min="257" max="257" width="9.7109375" style="36" customWidth="1"/>
    <col min="258" max="258" width="51.28515625" style="36" customWidth="1"/>
    <col min="259" max="259" width="23.28515625" style="36" customWidth="1"/>
    <col min="260" max="260" width="23.42578125" style="36" customWidth="1"/>
    <col min="261" max="272" width="0" style="36" hidden="1" customWidth="1"/>
    <col min="273" max="273" width="17.28515625" style="36" bestFit="1" customWidth="1"/>
    <col min="274" max="274" width="21.42578125" style="36" customWidth="1"/>
    <col min="275" max="275" width="11.42578125" style="36"/>
    <col min="276" max="276" width="14.5703125" style="36" bestFit="1" customWidth="1"/>
    <col min="277" max="512" width="11.42578125" style="36"/>
    <col min="513" max="513" width="9.7109375" style="36" customWidth="1"/>
    <col min="514" max="514" width="51.28515625" style="36" customWidth="1"/>
    <col min="515" max="515" width="23.28515625" style="36" customWidth="1"/>
    <col min="516" max="516" width="23.42578125" style="36" customWidth="1"/>
    <col min="517" max="528" width="0" style="36" hidden="1" customWidth="1"/>
    <col min="529" max="529" width="17.28515625" style="36" bestFit="1" customWidth="1"/>
    <col min="530" max="530" width="21.42578125" style="36" customWidth="1"/>
    <col min="531" max="531" width="11.42578125" style="36"/>
    <col min="532" max="532" width="14.5703125" style="36" bestFit="1" customWidth="1"/>
    <col min="533" max="768" width="11.42578125" style="36"/>
    <col min="769" max="769" width="9.7109375" style="36" customWidth="1"/>
    <col min="770" max="770" width="51.28515625" style="36" customWidth="1"/>
    <col min="771" max="771" width="23.28515625" style="36" customWidth="1"/>
    <col min="772" max="772" width="23.42578125" style="36" customWidth="1"/>
    <col min="773" max="784" width="0" style="36" hidden="1" customWidth="1"/>
    <col min="785" max="785" width="17.28515625" style="36" bestFit="1" customWidth="1"/>
    <col min="786" max="786" width="21.42578125" style="36" customWidth="1"/>
    <col min="787" max="787" width="11.42578125" style="36"/>
    <col min="788" max="788" width="14.5703125" style="36" bestFit="1" customWidth="1"/>
    <col min="789" max="1024" width="11.42578125" style="36"/>
    <col min="1025" max="1025" width="9.7109375" style="36" customWidth="1"/>
    <col min="1026" max="1026" width="51.28515625" style="36" customWidth="1"/>
    <col min="1027" max="1027" width="23.28515625" style="36" customWidth="1"/>
    <col min="1028" max="1028" width="23.42578125" style="36" customWidth="1"/>
    <col min="1029" max="1040" width="0" style="36" hidden="1" customWidth="1"/>
    <col min="1041" max="1041" width="17.28515625" style="36" bestFit="1" customWidth="1"/>
    <col min="1042" max="1042" width="21.42578125" style="36" customWidth="1"/>
    <col min="1043" max="1043" width="11.42578125" style="36"/>
    <col min="1044" max="1044" width="14.5703125" style="36" bestFit="1" customWidth="1"/>
    <col min="1045" max="1280" width="11.42578125" style="36"/>
    <col min="1281" max="1281" width="9.7109375" style="36" customWidth="1"/>
    <col min="1282" max="1282" width="51.28515625" style="36" customWidth="1"/>
    <col min="1283" max="1283" width="23.28515625" style="36" customWidth="1"/>
    <col min="1284" max="1284" width="23.42578125" style="36" customWidth="1"/>
    <col min="1285" max="1296" width="0" style="36" hidden="1" customWidth="1"/>
    <col min="1297" max="1297" width="17.28515625" style="36" bestFit="1" customWidth="1"/>
    <col min="1298" max="1298" width="21.42578125" style="36" customWidth="1"/>
    <col min="1299" max="1299" width="11.42578125" style="36"/>
    <col min="1300" max="1300" width="14.5703125" style="36" bestFit="1" customWidth="1"/>
    <col min="1301" max="1536" width="11.42578125" style="36"/>
    <col min="1537" max="1537" width="9.7109375" style="36" customWidth="1"/>
    <col min="1538" max="1538" width="51.28515625" style="36" customWidth="1"/>
    <col min="1539" max="1539" width="23.28515625" style="36" customWidth="1"/>
    <col min="1540" max="1540" width="23.42578125" style="36" customWidth="1"/>
    <col min="1541" max="1552" width="0" style="36" hidden="1" customWidth="1"/>
    <col min="1553" max="1553" width="17.28515625" style="36" bestFit="1" customWidth="1"/>
    <col min="1554" max="1554" width="21.42578125" style="36" customWidth="1"/>
    <col min="1555" max="1555" width="11.42578125" style="36"/>
    <col min="1556" max="1556" width="14.5703125" style="36" bestFit="1" customWidth="1"/>
    <col min="1557" max="1792" width="11.42578125" style="36"/>
    <col min="1793" max="1793" width="9.7109375" style="36" customWidth="1"/>
    <col min="1794" max="1794" width="51.28515625" style="36" customWidth="1"/>
    <col min="1795" max="1795" width="23.28515625" style="36" customWidth="1"/>
    <col min="1796" max="1796" width="23.42578125" style="36" customWidth="1"/>
    <col min="1797" max="1808" width="0" style="36" hidden="1" customWidth="1"/>
    <col min="1809" max="1809" width="17.28515625" style="36" bestFit="1" customWidth="1"/>
    <col min="1810" max="1810" width="21.42578125" style="36" customWidth="1"/>
    <col min="1811" max="1811" width="11.42578125" style="36"/>
    <col min="1812" max="1812" width="14.5703125" style="36" bestFit="1" customWidth="1"/>
    <col min="1813" max="2048" width="11.42578125" style="36"/>
    <col min="2049" max="2049" width="9.7109375" style="36" customWidth="1"/>
    <col min="2050" max="2050" width="51.28515625" style="36" customWidth="1"/>
    <col min="2051" max="2051" width="23.28515625" style="36" customWidth="1"/>
    <col min="2052" max="2052" width="23.42578125" style="36" customWidth="1"/>
    <col min="2053" max="2064" width="0" style="36" hidden="1" customWidth="1"/>
    <col min="2065" max="2065" width="17.28515625" style="36" bestFit="1" customWidth="1"/>
    <col min="2066" max="2066" width="21.42578125" style="36" customWidth="1"/>
    <col min="2067" max="2067" width="11.42578125" style="36"/>
    <col min="2068" max="2068" width="14.5703125" style="36" bestFit="1" customWidth="1"/>
    <col min="2069" max="2304" width="11.42578125" style="36"/>
    <col min="2305" max="2305" width="9.7109375" style="36" customWidth="1"/>
    <col min="2306" max="2306" width="51.28515625" style="36" customWidth="1"/>
    <col min="2307" max="2307" width="23.28515625" style="36" customWidth="1"/>
    <col min="2308" max="2308" width="23.42578125" style="36" customWidth="1"/>
    <col min="2309" max="2320" width="0" style="36" hidden="1" customWidth="1"/>
    <col min="2321" max="2321" width="17.28515625" style="36" bestFit="1" customWidth="1"/>
    <col min="2322" max="2322" width="21.42578125" style="36" customWidth="1"/>
    <col min="2323" max="2323" width="11.42578125" style="36"/>
    <col min="2324" max="2324" width="14.5703125" style="36" bestFit="1" customWidth="1"/>
    <col min="2325" max="2560" width="11.42578125" style="36"/>
    <col min="2561" max="2561" width="9.7109375" style="36" customWidth="1"/>
    <col min="2562" max="2562" width="51.28515625" style="36" customWidth="1"/>
    <col min="2563" max="2563" width="23.28515625" style="36" customWidth="1"/>
    <col min="2564" max="2564" width="23.42578125" style="36" customWidth="1"/>
    <col min="2565" max="2576" width="0" style="36" hidden="1" customWidth="1"/>
    <col min="2577" max="2577" width="17.28515625" style="36" bestFit="1" customWidth="1"/>
    <col min="2578" max="2578" width="21.42578125" style="36" customWidth="1"/>
    <col min="2579" max="2579" width="11.42578125" style="36"/>
    <col min="2580" max="2580" width="14.5703125" style="36" bestFit="1" customWidth="1"/>
    <col min="2581" max="2816" width="11.42578125" style="36"/>
    <col min="2817" max="2817" width="9.7109375" style="36" customWidth="1"/>
    <col min="2818" max="2818" width="51.28515625" style="36" customWidth="1"/>
    <col min="2819" max="2819" width="23.28515625" style="36" customWidth="1"/>
    <col min="2820" max="2820" width="23.42578125" style="36" customWidth="1"/>
    <col min="2821" max="2832" width="0" style="36" hidden="1" customWidth="1"/>
    <col min="2833" max="2833" width="17.28515625" style="36" bestFit="1" customWidth="1"/>
    <col min="2834" max="2834" width="21.42578125" style="36" customWidth="1"/>
    <col min="2835" max="2835" width="11.42578125" style="36"/>
    <col min="2836" max="2836" width="14.5703125" style="36" bestFit="1" customWidth="1"/>
    <col min="2837" max="3072" width="11.42578125" style="36"/>
    <col min="3073" max="3073" width="9.7109375" style="36" customWidth="1"/>
    <col min="3074" max="3074" width="51.28515625" style="36" customWidth="1"/>
    <col min="3075" max="3075" width="23.28515625" style="36" customWidth="1"/>
    <col min="3076" max="3076" width="23.42578125" style="36" customWidth="1"/>
    <col min="3077" max="3088" width="0" style="36" hidden="1" customWidth="1"/>
    <col min="3089" max="3089" width="17.28515625" style="36" bestFit="1" customWidth="1"/>
    <col min="3090" max="3090" width="21.42578125" style="36" customWidth="1"/>
    <col min="3091" max="3091" width="11.42578125" style="36"/>
    <col min="3092" max="3092" width="14.5703125" style="36" bestFit="1" customWidth="1"/>
    <col min="3093" max="3328" width="11.42578125" style="36"/>
    <col min="3329" max="3329" width="9.7109375" style="36" customWidth="1"/>
    <col min="3330" max="3330" width="51.28515625" style="36" customWidth="1"/>
    <col min="3331" max="3331" width="23.28515625" style="36" customWidth="1"/>
    <col min="3332" max="3332" width="23.42578125" style="36" customWidth="1"/>
    <col min="3333" max="3344" width="0" style="36" hidden="1" customWidth="1"/>
    <col min="3345" max="3345" width="17.28515625" style="36" bestFit="1" customWidth="1"/>
    <col min="3346" max="3346" width="21.42578125" style="36" customWidth="1"/>
    <col min="3347" max="3347" width="11.42578125" style="36"/>
    <col min="3348" max="3348" width="14.5703125" style="36" bestFit="1" customWidth="1"/>
    <col min="3349" max="3584" width="11.42578125" style="36"/>
    <col min="3585" max="3585" width="9.7109375" style="36" customWidth="1"/>
    <col min="3586" max="3586" width="51.28515625" style="36" customWidth="1"/>
    <col min="3587" max="3587" width="23.28515625" style="36" customWidth="1"/>
    <col min="3588" max="3588" width="23.42578125" style="36" customWidth="1"/>
    <col min="3589" max="3600" width="0" style="36" hidden="1" customWidth="1"/>
    <col min="3601" max="3601" width="17.28515625" style="36" bestFit="1" customWidth="1"/>
    <col min="3602" max="3602" width="21.42578125" style="36" customWidth="1"/>
    <col min="3603" max="3603" width="11.42578125" style="36"/>
    <col min="3604" max="3604" width="14.5703125" style="36" bestFit="1" customWidth="1"/>
    <col min="3605" max="3840" width="11.42578125" style="36"/>
    <col min="3841" max="3841" width="9.7109375" style="36" customWidth="1"/>
    <col min="3842" max="3842" width="51.28515625" style="36" customWidth="1"/>
    <col min="3843" max="3843" width="23.28515625" style="36" customWidth="1"/>
    <col min="3844" max="3844" width="23.42578125" style="36" customWidth="1"/>
    <col min="3845" max="3856" width="0" style="36" hidden="1" customWidth="1"/>
    <col min="3857" max="3857" width="17.28515625" style="36" bestFit="1" customWidth="1"/>
    <col min="3858" max="3858" width="21.42578125" style="36" customWidth="1"/>
    <col min="3859" max="3859" width="11.42578125" style="36"/>
    <col min="3860" max="3860" width="14.5703125" style="36" bestFit="1" customWidth="1"/>
    <col min="3861" max="4096" width="11.42578125" style="36"/>
    <col min="4097" max="4097" width="9.7109375" style="36" customWidth="1"/>
    <col min="4098" max="4098" width="51.28515625" style="36" customWidth="1"/>
    <col min="4099" max="4099" width="23.28515625" style="36" customWidth="1"/>
    <col min="4100" max="4100" width="23.42578125" style="36" customWidth="1"/>
    <col min="4101" max="4112" width="0" style="36" hidden="1" customWidth="1"/>
    <col min="4113" max="4113" width="17.28515625" style="36" bestFit="1" customWidth="1"/>
    <col min="4114" max="4114" width="21.42578125" style="36" customWidth="1"/>
    <col min="4115" max="4115" width="11.42578125" style="36"/>
    <col min="4116" max="4116" width="14.5703125" style="36" bestFit="1" customWidth="1"/>
    <col min="4117" max="4352" width="11.42578125" style="36"/>
    <col min="4353" max="4353" width="9.7109375" style="36" customWidth="1"/>
    <col min="4354" max="4354" width="51.28515625" style="36" customWidth="1"/>
    <col min="4355" max="4355" width="23.28515625" style="36" customWidth="1"/>
    <col min="4356" max="4356" width="23.42578125" style="36" customWidth="1"/>
    <col min="4357" max="4368" width="0" style="36" hidden="1" customWidth="1"/>
    <col min="4369" max="4369" width="17.28515625" style="36" bestFit="1" customWidth="1"/>
    <col min="4370" max="4370" width="21.42578125" style="36" customWidth="1"/>
    <col min="4371" max="4371" width="11.42578125" style="36"/>
    <col min="4372" max="4372" width="14.5703125" style="36" bestFit="1" customWidth="1"/>
    <col min="4373" max="4608" width="11.42578125" style="36"/>
    <col min="4609" max="4609" width="9.7109375" style="36" customWidth="1"/>
    <col min="4610" max="4610" width="51.28515625" style="36" customWidth="1"/>
    <col min="4611" max="4611" width="23.28515625" style="36" customWidth="1"/>
    <col min="4612" max="4612" width="23.42578125" style="36" customWidth="1"/>
    <col min="4613" max="4624" width="0" style="36" hidden="1" customWidth="1"/>
    <col min="4625" max="4625" width="17.28515625" style="36" bestFit="1" customWidth="1"/>
    <col min="4626" max="4626" width="21.42578125" style="36" customWidth="1"/>
    <col min="4627" max="4627" width="11.42578125" style="36"/>
    <col min="4628" max="4628" width="14.5703125" style="36" bestFit="1" customWidth="1"/>
    <col min="4629" max="4864" width="11.42578125" style="36"/>
    <col min="4865" max="4865" width="9.7109375" style="36" customWidth="1"/>
    <col min="4866" max="4866" width="51.28515625" style="36" customWidth="1"/>
    <col min="4867" max="4867" width="23.28515625" style="36" customWidth="1"/>
    <col min="4868" max="4868" width="23.42578125" style="36" customWidth="1"/>
    <col min="4869" max="4880" width="0" style="36" hidden="1" customWidth="1"/>
    <col min="4881" max="4881" width="17.28515625" style="36" bestFit="1" customWidth="1"/>
    <col min="4882" max="4882" width="21.42578125" style="36" customWidth="1"/>
    <col min="4883" max="4883" width="11.42578125" style="36"/>
    <col min="4884" max="4884" width="14.5703125" style="36" bestFit="1" customWidth="1"/>
    <col min="4885" max="5120" width="11.42578125" style="36"/>
    <col min="5121" max="5121" width="9.7109375" style="36" customWidth="1"/>
    <col min="5122" max="5122" width="51.28515625" style="36" customWidth="1"/>
    <col min="5123" max="5123" width="23.28515625" style="36" customWidth="1"/>
    <col min="5124" max="5124" width="23.42578125" style="36" customWidth="1"/>
    <col min="5125" max="5136" width="0" style="36" hidden="1" customWidth="1"/>
    <col min="5137" max="5137" width="17.28515625" style="36" bestFit="1" customWidth="1"/>
    <col min="5138" max="5138" width="21.42578125" style="36" customWidth="1"/>
    <col min="5139" max="5139" width="11.42578125" style="36"/>
    <col min="5140" max="5140" width="14.5703125" style="36" bestFit="1" customWidth="1"/>
    <col min="5141" max="5376" width="11.42578125" style="36"/>
    <col min="5377" max="5377" width="9.7109375" style="36" customWidth="1"/>
    <col min="5378" max="5378" width="51.28515625" style="36" customWidth="1"/>
    <col min="5379" max="5379" width="23.28515625" style="36" customWidth="1"/>
    <col min="5380" max="5380" width="23.42578125" style="36" customWidth="1"/>
    <col min="5381" max="5392" width="0" style="36" hidden="1" customWidth="1"/>
    <col min="5393" max="5393" width="17.28515625" style="36" bestFit="1" customWidth="1"/>
    <col min="5394" max="5394" width="21.42578125" style="36" customWidth="1"/>
    <col min="5395" max="5395" width="11.42578125" style="36"/>
    <col min="5396" max="5396" width="14.5703125" style="36" bestFit="1" customWidth="1"/>
    <col min="5397" max="5632" width="11.42578125" style="36"/>
    <col min="5633" max="5633" width="9.7109375" style="36" customWidth="1"/>
    <col min="5634" max="5634" width="51.28515625" style="36" customWidth="1"/>
    <col min="5635" max="5635" width="23.28515625" style="36" customWidth="1"/>
    <col min="5636" max="5636" width="23.42578125" style="36" customWidth="1"/>
    <col min="5637" max="5648" width="0" style="36" hidden="1" customWidth="1"/>
    <col min="5649" max="5649" width="17.28515625" style="36" bestFit="1" customWidth="1"/>
    <col min="5650" max="5650" width="21.42578125" style="36" customWidth="1"/>
    <col min="5651" max="5651" width="11.42578125" style="36"/>
    <col min="5652" max="5652" width="14.5703125" style="36" bestFit="1" customWidth="1"/>
    <col min="5653" max="5888" width="11.42578125" style="36"/>
    <col min="5889" max="5889" width="9.7109375" style="36" customWidth="1"/>
    <col min="5890" max="5890" width="51.28515625" style="36" customWidth="1"/>
    <col min="5891" max="5891" width="23.28515625" style="36" customWidth="1"/>
    <col min="5892" max="5892" width="23.42578125" style="36" customWidth="1"/>
    <col min="5893" max="5904" width="0" style="36" hidden="1" customWidth="1"/>
    <col min="5905" max="5905" width="17.28515625" style="36" bestFit="1" customWidth="1"/>
    <col min="5906" max="5906" width="21.42578125" style="36" customWidth="1"/>
    <col min="5907" max="5907" width="11.42578125" style="36"/>
    <col min="5908" max="5908" width="14.5703125" style="36" bestFit="1" customWidth="1"/>
    <col min="5909" max="6144" width="11.42578125" style="36"/>
    <col min="6145" max="6145" width="9.7109375" style="36" customWidth="1"/>
    <col min="6146" max="6146" width="51.28515625" style="36" customWidth="1"/>
    <col min="6147" max="6147" width="23.28515625" style="36" customWidth="1"/>
    <col min="6148" max="6148" width="23.42578125" style="36" customWidth="1"/>
    <col min="6149" max="6160" width="0" style="36" hidden="1" customWidth="1"/>
    <col min="6161" max="6161" width="17.28515625" style="36" bestFit="1" customWidth="1"/>
    <col min="6162" max="6162" width="21.42578125" style="36" customWidth="1"/>
    <col min="6163" max="6163" width="11.42578125" style="36"/>
    <col min="6164" max="6164" width="14.5703125" style="36" bestFit="1" customWidth="1"/>
    <col min="6165" max="6400" width="11.42578125" style="36"/>
    <col min="6401" max="6401" width="9.7109375" style="36" customWidth="1"/>
    <col min="6402" max="6402" width="51.28515625" style="36" customWidth="1"/>
    <col min="6403" max="6403" width="23.28515625" style="36" customWidth="1"/>
    <col min="6404" max="6404" width="23.42578125" style="36" customWidth="1"/>
    <col min="6405" max="6416" width="0" style="36" hidden="1" customWidth="1"/>
    <col min="6417" max="6417" width="17.28515625" style="36" bestFit="1" customWidth="1"/>
    <col min="6418" max="6418" width="21.42578125" style="36" customWidth="1"/>
    <col min="6419" max="6419" width="11.42578125" style="36"/>
    <col min="6420" max="6420" width="14.5703125" style="36" bestFit="1" customWidth="1"/>
    <col min="6421" max="6656" width="11.42578125" style="36"/>
    <col min="6657" max="6657" width="9.7109375" style="36" customWidth="1"/>
    <col min="6658" max="6658" width="51.28515625" style="36" customWidth="1"/>
    <col min="6659" max="6659" width="23.28515625" style="36" customWidth="1"/>
    <col min="6660" max="6660" width="23.42578125" style="36" customWidth="1"/>
    <col min="6661" max="6672" width="0" style="36" hidden="1" customWidth="1"/>
    <col min="6673" max="6673" width="17.28515625" style="36" bestFit="1" customWidth="1"/>
    <col min="6674" max="6674" width="21.42578125" style="36" customWidth="1"/>
    <col min="6675" max="6675" width="11.42578125" style="36"/>
    <col min="6676" max="6676" width="14.5703125" style="36" bestFit="1" customWidth="1"/>
    <col min="6677" max="6912" width="11.42578125" style="36"/>
    <col min="6913" max="6913" width="9.7109375" style="36" customWidth="1"/>
    <col min="6914" max="6914" width="51.28515625" style="36" customWidth="1"/>
    <col min="6915" max="6915" width="23.28515625" style="36" customWidth="1"/>
    <col min="6916" max="6916" width="23.42578125" style="36" customWidth="1"/>
    <col min="6917" max="6928" width="0" style="36" hidden="1" customWidth="1"/>
    <col min="6929" max="6929" width="17.28515625" style="36" bestFit="1" customWidth="1"/>
    <col min="6930" max="6930" width="21.42578125" style="36" customWidth="1"/>
    <col min="6931" max="6931" width="11.42578125" style="36"/>
    <col min="6932" max="6932" width="14.5703125" style="36" bestFit="1" customWidth="1"/>
    <col min="6933" max="7168" width="11.42578125" style="36"/>
    <col min="7169" max="7169" width="9.7109375" style="36" customWidth="1"/>
    <col min="7170" max="7170" width="51.28515625" style="36" customWidth="1"/>
    <col min="7171" max="7171" width="23.28515625" style="36" customWidth="1"/>
    <col min="7172" max="7172" width="23.42578125" style="36" customWidth="1"/>
    <col min="7173" max="7184" width="0" style="36" hidden="1" customWidth="1"/>
    <col min="7185" max="7185" width="17.28515625" style="36" bestFit="1" customWidth="1"/>
    <col min="7186" max="7186" width="21.42578125" style="36" customWidth="1"/>
    <col min="7187" max="7187" width="11.42578125" style="36"/>
    <col min="7188" max="7188" width="14.5703125" style="36" bestFit="1" customWidth="1"/>
    <col min="7189" max="7424" width="11.42578125" style="36"/>
    <col min="7425" max="7425" width="9.7109375" style="36" customWidth="1"/>
    <col min="7426" max="7426" width="51.28515625" style="36" customWidth="1"/>
    <col min="7427" max="7427" width="23.28515625" style="36" customWidth="1"/>
    <col min="7428" max="7428" width="23.42578125" style="36" customWidth="1"/>
    <col min="7429" max="7440" width="0" style="36" hidden="1" customWidth="1"/>
    <col min="7441" max="7441" width="17.28515625" style="36" bestFit="1" customWidth="1"/>
    <col min="7442" max="7442" width="21.42578125" style="36" customWidth="1"/>
    <col min="7443" max="7443" width="11.42578125" style="36"/>
    <col min="7444" max="7444" width="14.5703125" style="36" bestFit="1" customWidth="1"/>
    <col min="7445" max="7680" width="11.42578125" style="36"/>
    <col min="7681" max="7681" width="9.7109375" style="36" customWidth="1"/>
    <col min="7682" max="7682" width="51.28515625" style="36" customWidth="1"/>
    <col min="7683" max="7683" width="23.28515625" style="36" customWidth="1"/>
    <col min="7684" max="7684" width="23.42578125" style="36" customWidth="1"/>
    <col min="7685" max="7696" width="0" style="36" hidden="1" customWidth="1"/>
    <col min="7697" max="7697" width="17.28515625" style="36" bestFit="1" customWidth="1"/>
    <col min="7698" max="7698" width="21.42578125" style="36" customWidth="1"/>
    <col min="7699" max="7699" width="11.42578125" style="36"/>
    <col min="7700" max="7700" width="14.5703125" style="36" bestFit="1" customWidth="1"/>
    <col min="7701" max="7936" width="11.42578125" style="36"/>
    <col min="7937" max="7937" width="9.7109375" style="36" customWidth="1"/>
    <col min="7938" max="7938" width="51.28515625" style="36" customWidth="1"/>
    <col min="7939" max="7939" width="23.28515625" style="36" customWidth="1"/>
    <col min="7940" max="7940" width="23.42578125" style="36" customWidth="1"/>
    <col min="7941" max="7952" width="0" style="36" hidden="1" customWidth="1"/>
    <col min="7953" max="7953" width="17.28515625" style="36" bestFit="1" customWidth="1"/>
    <col min="7954" max="7954" width="21.42578125" style="36" customWidth="1"/>
    <col min="7955" max="7955" width="11.42578125" style="36"/>
    <col min="7956" max="7956" width="14.5703125" style="36" bestFit="1" customWidth="1"/>
    <col min="7957" max="8192" width="11.42578125" style="36"/>
    <col min="8193" max="8193" width="9.7109375" style="36" customWidth="1"/>
    <col min="8194" max="8194" width="51.28515625" style="36" customWidth="1"/>
    <col min="8195" max="8195" width="23.28515625" style="36" customWidth="1"/>
    <col min="8196" max="8196" width="23.42578125" style="36" customWidth="1"/>
    <col min="8197" max="8208" width="0" style="36" hidden="1" customWidth="1"/>
    <col min="8209" max="8209" width="17.28515625" style="36" bestFit="1" customWidth="1"/>
    <col min="8210" max="8210" width="21.42578125" style="36" customWidth="1"/>
    <col min="8211" max="8211" width="11.42578125" style="36"/>
    <col min="8212" max="8212" width="14.5703125" style="36" bestFit="1" customWidth="1"/>
    <col min="8213" max="8448" width="11.42578125" style="36"/>
    <col min="8449" max="8449" width="9.7109375" style="36" customWidth="1"/>
    <col min="8450" max="8450" width="51.28515625" style="36" customWidth="1"/>
    <col min="8451" max="8451" width="23.28515625" style="36" customWidth="1"/>
    <col min="8452" max="8452" width="23.42578125" style="36" customWidth="1"/>
    <col min="8453" max="8464" width="0" style="36" hidden="1" customWidth="1"/>
    <col min="8465" max="8465" width="17.28515625" style="36" bestFit="1" customWidth="1"/>
    <col min="8466" max="8466" width="21.42578125" style="36" customWidth="1"/>
    <col min="8467" max="8467" width="11.42578125" style="36"/>
    <col min="8468" max="8468" width="14.5703125" style="36" bestFit="1" customWidth="1"/>
    <col min="8469" max="8704" width="11.42578125" style="36"/>
    <col min="8705" max="8705" width="9.7109375" style="36" customWidth="1"/>
    <col min="8706" max="8706" width="51.28515625" style="36" customWidth="1"/>
    <col min="8707" max="8707" width="23.28515625" style="36" customWidth="1"/>
    <col min="8708" max="8708" width="23.42578125" style="36" customWidth="1"/>
    <col min="8709" max="8720" width="0" style="36" hidden="1" customWidth="1"/>
    <col min="8721" max="8721" width="17.28515625" style="36" bestFit="1" customWidth="1"/>
    <col min="8722" max="8722" width="21.42578125" style="36" customWidth="1"/>
    <col min="8723" max="8723" width="11.42578125" style="36"/>
    <col min="8724" max="8724" width="14.5703125" style="36" bestFit="1" customWidth="1"/>
    <col min="8725" max="8960" width="11.42578125" style="36"/>
    <col min="8961" max="8961" width="9.7109375" style="36" customWidth="1"/>
    <col min="8962" max="8962" width="51.28515625" style="36" customWidth="1"/>
    <col min="8963" max="8963" width="23.28515625" style="36" customWidth="1"/>
    <col min="8964" max="8964" width="23.42578125" style="36" customWidth="1"/>
    <col min="8965" max="8976" width="0" style="36" hidden="1" customWidth="1"/>
    <col min="8977" max="8977" width="17.28515625" style="36" bestFit="1" customWidth="1"/>
    <col min="8978" max="8978" width="21.42578125" style="36" customWidth="1"/>
    <col min="8979" max="8979" width="11.42578125" style="36"/>
    <col min="8980" max="8980" width="14.5703125" style="36" bestFit="1" customWidth="1"/>
    <col min="8981" max="9216" width="11.42578125" style="36"/>
    <col min="9217" max="9217" width="9.7109375" style="36" customWidth="1"/>
    <col min="9218" max="9218" width="51.28515625" style="36" customWidth="1"/>
    <col min="9219" max="9219" width="23.28515625" style="36" customWidth="1"/>
    <col min="9220" max="9220" width="23.42578125" style="36" customWidth="1"/>
    <col min="9221" max="9232" width="0" style="36" hidden="1" customWidth="1"/>
    <col min="9233" max="9233" width="17.28515625" style="36" bestFit="1" customWidth="1"/>
    <col min="9234" max="9234" width="21.42578125" style="36" customWidth="1"/>
    <col min="9235" max="9235" width="11.42578125" style="36"/>
    <col min="9236" max="9236" width="14.5703125" style="36" bestFit="1" customWidth="1"/>
    <col min="9237" max="9472" width="11.42578125" style="36"/>
    <col min="9473" max="9473" width="9.7109375" style="36" customWidth="1"/>
    <col min="9474" max="9474" width="51.28515625" style="36" customWidth="1"/>
    <col min="9475" max="9475" width="23.28515625" style="36" customWidth="1"/>
    <col min="9476" max="9476" width="23.42578125" style="36" customWidth="1"/>
    <col min="9477" max="9488" width="0" style="36" hidden="1" customWidth="1"/>
    <col min="9489" max="9489" width="17.28515625" style="36" bestFit="1" customWidth="1"/>
    <col min="9490" max="9490" width="21.42578125" style="36" customWidth="1"/>
    <col min="9491" max="9491" width="11.42578125" style="36"/>
    <col min="9492" max="9492" width="14.5703125" style="36" bestFit="1" customWidth="1"/>
    <col min="9493" max="9728" width="11.42578125" style="36"/>
    <col min="9729" max="9729" width="9.7109375" style="36" customWidth="1"/>
    <col min="9730" max="9730" width="51.28515625" style="36" customWidth="1"/>
    <col min="9731" max="9731" width="23.28515625" style="36" customWidth="1"/>
    <col min="9732" max="9732" width="23.42578125" style="36" customWidth="1"/>
    <col min="9733" max="9744" width="0" style="36" hidden="1" customWidth="1"/>
    <col min="9745" max="9745" width="17.28515625" style="36" bestFit="1" customWidth="1"/>
    <col min="9746" max="9746" width="21.42578125" style="36" customWidth="1"/>
    <col min="9747" max="9747" width="11.42578125" style="36"/>
    <col min="9748" max="9748" width="14.5703125" style="36" bestFit="1" customWidth="1"/>
    <col min="9749" max="9984" width="11.42578125" style="36"/>
    <col min="9985" max="9985" width="9.7109375" style="36" customWidth="1"/>
    <col min="9986" max="9986" width="51.28515625" style="36" customWidth="1"/>
    <col min="9987" max="9987" width="23.28515625" style="36" customWidth="1"/>
    <col min="9988" max="9988" width="23.42578125" style="36" customWidth="1"/>
    <col min="9989" max="10000" width="0" style="36" hidden="1" customWidth="1"/>
    <col min="10001" max="10001" width="17.28515625" style="36" bestFit="1" customWidth="1"/>
    <col min="10002" max="10002" width="21.42578125" style="36" customWidth="1"/>
    <col min="10003" max="10003" width="11.42578125" style="36"/>
    <col min="10004" max="10004" width="14.5703125" style="36" bestFit="1" customWidth="1"/>
    <col min="10005" max="10240" width="11.42578125" style="36"/>
    <col min="10241" max="10241" width="9.7109375" style="36" customWidth="1"/>
    <col min="10242" max="10242" width="51.28515625" style="36" customWidth="1"/>
    <col min="10243" max="10243" width="23.28515625" style="36" customWidth="1"/>
    <col min="10244" max="10244" width="23.42578125" style="36" customWidth="1"/>
    <col min="10245" max="10256" width="0" style="36" hidden="1" customWidth="1"/>
    <col min="10257" max="10257" width="17.28515625" style="36" bestFit="1" customWidth="1"/>
    <col min="10258" max="10258" width="21.42578125" style="36" customWidth="1"/>
    <col min="10259" max="10259" width="11.42578125" style="36"/>
    <col min="10260" max="10260" width="14.5703125" style="36" bestFit="1" customWidth="1"/>
    <col min="10261" max="10496" width="11.42578125" style="36"/>
    <col min="10497" max="10497" width="9.7109375" style="36" customWidth="1"/>
    <col min="10498" max="10498" width="51.28515625" style="36" customWidth="1"/>
    <col min="10499" max="10499" width="23.28515625" style="36" customWidth="1"/>
    <col min="10500" max="10500" width="23.42578125" style="36" customWidth="1"/>
    <col min="10501" max="10512" width="0" style="36" hidden="1" customWidth="1"/>
    <col min="10513" max="10513" width="17.28515625" style="36" bestFit="1" customWidth="1"/>
    <col min="10514" max="10514" width="21.42578125" style="36" customWidth="1"/>
    <col min="10515" max="10515" width="11.42578125" style="36"/>
    <col min="10516" max="10516" width="14.5703125" style="36" bestFit="1" customWidth="1"/>
    <col min="10517" max="10752" width="11.42578125" style="36"/>
    <col min="10753" max="10753" width="9.7109375" style="36" customWidth="1"/>
    <col min="10754" max="10754" width="51.28515625" style="36" customWidth="1"/>
    <col min="10755" max="10755" width="23.28515625" style="36" customWidth="1"/>
    <col min="10756" max="10756" width="23.42578125" style="36" customWidth="1"/>
    <col min="10757" max="10768" width="0" style="36" hidden="1" customWidth="1"/>
    <col min="10769" max="10769" width="17.28515625" style="36" bestFit="1" customWidth="1"/>
    <col min="10770" max="10770" width="21.42578125" style="36" customWidth="1"/>
    <col min="10771" max="10771" width="11.42578125" style="36"/>
    <col min="10772" max="10772" width="14.5703125" style="36" bestFit="1" customWidth="1"/>
    <col min="10773" max="11008" width="11.42578125" style="36"/>
    <col min="11009" max="11009" width="9.7109375" style="36" customWidth="1"/>
    <col min="11010" max="11010" width="51.28515625" style="36" customWidth="1"/>
    <col min="11011" max="11011" width="23.28515625" style="36" customWidth="1"/>
    <col min="11012" max="11012" width="23.42578125" style="36" customWidth="1"/>
    <col min="11013" max="11024" width="0" style="36" hidden="1" customWidth="1"/>
    <col min="11025" max="11025" width="17.28515625" style="36" bestFit="1" customWidth="1"/>
    <col min="11026" max="11026" width="21.42578125" style="36" customWidth="1"/>
    <col min="11027" max="11027" width="11.42578125" style="36"/>
    <col min="11028" max="11028" width="14.5703125" style="36" bestFit="1" customWidth="1"/>
    <col min="11029" max="11264" width="11.42578125" style="36"/>
    <col min="11265" max="11265" width="9.7109375" style="36" customWidth="1"/>
    <col min="11266" max="11266" width="51.28515625" style="36" customWidth="1"/>
    <col min="11267" max="11267" width="23.28515625" style="36" customWidth="1"/>
    <col min="11268" max="11268" width="23.42578125" style="36" customWidth="1"/>
    <col min="11269" max="11280" width="0" style="36" hidden="1" customWidth="1"/>
    <col min="11281" max="11281" width="17.28515625" style="36" bestFit="1" customWidth="1"/>
    <col min="11282" max="11282" width="21.42578125" style="36" customWidth="1"/>
    <col min="11283" max="11283" width="11.42578125" style="36"/>
    <col min="11284" max="11284" width="14.5703125" style="36" bestFit="1" customWidth="1"/>
    <col min="11285" max="11520" width="11.42578125" style="36"/>
    <col min="11521" max="11521" width="9.7109375" style="36" customWidth="1"/>
    <col min="11522" max="11522" width="51.28515625" style="36" customWidth="1"/>
    <col min="11523" max="11523" width="23.28515625" style="36" customWidth="1"/>
    <col min="11524" max="11524" width="23.42578125" style="36" customWidth="1"/>
    <col min="11525" max="11536" width="0" style="36" hidden="1" customWidth="1"/>
    <col min="11537" max="11537" width="17.28515625" style="36" bestFit="1" customWidth="1"/>
    <col min="11538" max="11538" width="21.42578125" style="36" customWidth="1"/>
    <col min="11539" max="11539" width="11.42578125" style="36"/>
    <col min="11540" max="11540" width="14.5703125" style="36" bestFit="1" customWidth="1"/>
    <col min="11541" max="11776" width="11.42578125" style="36"/>
    <col min="11777" max="11777" width="9.7109375" style="36" customWidth="1"/>
    <col min="11778" max="11778" width="51.28515625" style="36" customWidth="1"/>
    <col min="11779" max="11779" width="23.28515625" style="36" customWidth="1"/>
    <col min="11780" max="11780" width="23.42578125" style="36" customWidth="1"/>
    <col min="11781" max="11792" width="0" style="36" hidden="1" customWidth="1"/>
    <col min="11793" max="11793" width="17.28515625" style="36" bestFit="1" customWidth="1"/>
    <col min="11794" max="11794" width="21.42578125" style="36" customWidth="1"/>
    <col min="11795" max="11795" width="11.42578125" style="36"/>
    <col min="11796" max="11796" width="14.5703125" style="36" bestFit="1" customWidth="1"/>
    <col min="11797" max="12032" width="11.42578125" style="36"/>
    <col min="12033" max="12033" width="9.7109375" style="36" customWidth="1"/>
    <col min="12034" max="12034" width="51.28515625" style="36" customWidth="1"/>
    <col min="12035" max="12035" width="23.28515625" style="36" customWidth="1"/>
    <col min="12036" max="12036" width="23.42578125" style="36" customWidth="1"/>
    <col min="12037" max="12048" width="0" style="36" hidden="1" customWidth="1"/>
    <col min="12049" max="12049" width="17.28515625" style="36" bestFit="1" customWidth="1"/>
    <col min="12050" max="12050" width="21.42578125" style="36" customWidth="1"/>
    <col min="12051" max="12051" width="11.42578125" style="36"/>
    <col min="12052" max="12052" width="14.5703125" style="36" bestFit="1" customWidth="1"/>
    <col min="12053" max="12288" width="11.42578125" style="36"/>
    <col min="12289" max="12289" width="9.7109375" style="36" customWidth="1"/>
    <col min="12290" max="12290" width="51.28515625" style="36" customWidth="1"/>
    <col min="12291" max="12291" width="23.28515625" style="36" customWidth="1"/>
    <col min="12292" max="12292" width="23.42578125" style="36" customWidth="1"/>
    <col min="12293" max="12304" width="0" style="36" hidden="1" customWidth="1"/>
    <col min="12305" max="12305" width="17.28515625" style="36" bestFit="1" customWidth="1"/>
    <col min="12306" max="12306" width="21.42578125" style="36" customWidth="1"/>
    <col min="12307" max="12307" width="11.42578125" style="36"/>
    <col min="12308" max="12308" width="14.5703125" style="36" bestFit="1" customWidth="1"/>
    <col min="12309" max="12544" width="11.42578125" style="36"/>
    <col min="12545" max="12545" width="9.7109375" style="36" customWidth="1"/>
    <col min="12546" max="12546" width="51.28515625" style="36" customWidth="1"/>
    <col min="12547" max="12547" width="23.28515625" style="36" customWidth="1"/>
    <col min="12548" max="12548" width="23.42578125" style="36" customWidth="1"/>
    <col min="12549" max="12560" width="0" style="36" hidden="1" customWidth="1"/>
    <col min="12561" max="12561" width="17.28515625" style="36" bestFit="1" customWidth="1"/>
    <col min="12562" max="12562" width="21.42578125" style="36" customWidth="1"/>
    <col min="12563" max="12563" width="11.42578125" style="36"/>
    <col min="12564" max="12564" width="14.5703125" style="36" bestFit="1" customWidth="1"/>
    <col min="12565" max="12800" width="11.42578125" style="36"/>
    <col min="12801" max="12801" width="9.7109375" style="36" customWidth="1"/>
    <col min="12802" max="12802" width="51.28515625" style="36" customWidth="1"/>
    <col min="12803" max="12803" width="23.28515625" style="36" customWidth="1"/>
    <col min="12804" max="12804" width="23.42578125" style="36" customWidth="1"/>
    <col min="12805" max="12816" width="0" style="36" hidden="1" customWidth="1"/>
    <col min="12817" max="12817" width="17.28515625" style="36" bestFit="1" customWidth="1"/>
    <col min="12818" max="12818" width="21.42578125" style="36" customWidth="1"/>
    <col min="12819" max="12819" width="11.42578125" style="36"/>
    <col min="12820" max="12820" width="14.5703125" style="36" bestFit="1" customWidth="1"/>
    <col min="12821" max="13056" width="11.42578125" style="36"/>
    <col min="13057" max="13057" width="9.7109375" style="36" customWidth="1"/>
    <col min="13058" max="13058" width="51.28515625" style="36" customWidth="1"/>
    <col min="13059" max="13059" width="23.28515625" style="36" customWidth="1"/>
    <col min="13060" max="13060" width="23.42578125" style="36" customWidth="1"/>
    <col min="13061" max="13072" width="0" style="36" hidden="1" customWidth="1"/>
    <col min="13073" max="13073" width="17.28515625" style="36" bestFit="1" customWidth="1"/>
    <col min="13074" max="13074" width="21.42578125" style="36" customWidth="1"/>
    <col min="13075" max="13075" width="11.42578125" style="36"/>
    <col min="13076" max="13076" width="14.5703125" style="36" bestFit="1" customWidth="1"/>
    <col min="13077" max="13312" width="11.42578125" style="36"/>
    <col min="13313" max="13313" width="9.7109375" style="36" customWidth="1"/>
    <col min="13314" max="13314" width="51.28515625" style="36" customWidth="1"/>
    <col min="13315" max="13315" width="23.28515625" style="36" customWidth="1"/>
    <col min="13316" max="13316" width="23.42578125" style="36" customWidth="1"/>
    <col min="13317" max="13328" width="0" style="36" hidden="1" customWidth="1"/>
    <col min="13329" max="13329" width="17.28515625" style="36" bestFit="1" customWidth="1"/>
    <col min="13330" max="13330" width="21.42578125" style="36" customWidth="1"/>
    <col min="13331" max="13331" width="11.42578125" style="36"/>
    <col min="13332" max="13332" width="14.5703125" style="36" bestFit="1" customWidth="1"/>
    <col min="13333" max="13568" width="11.42578125" style="36"/>
    <col min="13569" max="13569" width="9.7109375" style="36" customWidth="1"/>
    <col min="13570" max="13570" width="51.28515625" style="36" customWidth="1"/>
    <col min="13571" max="13571" width="23.28515625" style="36" customWidth="1"/>
    <col min="13572" max="13572" width="23.42578125" style="36" customWidth="1"/>
    <col min="13573" max="13584" width="0" style="36" hidden="1" customWidth="1"/>
    <col min="13585" max="13585" width="17.28515625" style="36" bestFit="1" customWidth="1"/>
    <col min="13586" max="13586" width="21.42578125" style="36" customWidth="1"/>
    <col min="13587" max="13587" width="11.42578125" style="36"/>
    <col min="13588" max="13588" width="14.5703125" style="36" bestFit="1" customWidth="1"/>
    <col min="13589" max="13824" width="11.42578125" style="36"/>
    <col min="13825" max="13825" width="9.7109375" style="36" customWidth="1"/>
    <col min="13826" max="13826" width="51.28515625" style="36" customWidth="1"/>
    <col min="13827" max="13827" width="23.28515625" style="36" customWidth="1"/>
    <col min="13828" max="13828" width="23.42578125" style="36" customWidth="1"/>
    <col min="13829" max="13840" width="0" style="36" hidden="1" customWidth="1"/>
    <col min="13841" max="13841" width="17.28515625" style="36" bestFit="1" customWidth="1"/>
    <col min="13842" max="13842" width="21.42578125" style="36" customWidth="1"/>
    <col min="13843" max="13843" width="11.42578125" style="36"/>
    <col min="13844" max="13844" width="14.5703125" style="36" bestFit="1" customWidth="1"/>
    <col min="13845" max="14080" width="11.42578125" style="36"/>
    <col min="14081" max="14081" width="9.7109375" style="36" customWidth="1"/>
    <col min="14082" max="14082" width="51.28515625" style="36" customWidth="1"/>
    <col min="14083" max="14083" width="23.28515625" style="36" customWidth="1"/>
    <col min="14084" max="14084" width="23.42578125" style="36" customWidth="1"/>
    <col min="14085" max="14096" width="0" style="36" hidden="1" customWidth="1"/>
    <col min="14097" max="14097" width="17.28515625" style="36" bestFit="1" customWidth="1"/>
    <col min="14098" max="14098" width="21.42578125" style="36" customWidth="1"/>
    <col min="14099" max="14099" width="11.42578125" style="36"/>
    <col min="14100" max="14100" width="14.5703125" style="36" bestFit="1" customWidth="1"/>
    <col min="14101" max="14336" width="11.42578125" style="36"/>
    <col min="14337" max="14337" width="9.7109375" style="36" customWidth="1"/>
    <col min="14338" max="14338" width="51.28515625" style="36" customWidth="1"/>
    <col min="14339" max="14339" width="23.28515625" style="36" customWidth="1"/>
    <col min="14340" max="14340" width="23.42578125" style="36" customWidth="1"/>
    <col min="14341" max="14352" width="0" style="36" hidden="1" customWidth="1"/>
    <col min="14353" max="14353" width="17.28515625" style="36" bestFit="1" customWidth="1"/>
    <col min="14354" max="14354" width="21.42578125" style="36" customWidth="1"/>
    <col min="14355" max="14355" width="11.42578125" style="36"/>
    <col min="14356" max="14356" width="14.5703125" style="36" bestFit="1" customWidth="1"/>
    <col min="14357" max="14592" width="11.42578125" style="36"/>
    <col min="14593" max="14593" width="9.7109375" style="36" customWidth="1"/>
    <col min="14594" max="14594" width="51.28515625" style="36" customWidth="1"/>
    <col min="14595" max="14595" width="23.28515625" style="36" customWidth="1"/>
    <col min="14596" max="14596" width="23.42578125" style="36" customWidth="1"/>
    <col min="14597" max="14608" width="0" style="36" hidden="1" customWidth="1"/>
    <col min="14609" max="14609" width="17.28515625" style="36" bestFit="1" customWidth="1"/>
    <col min="14610" max="14610" width="21.42578125" style="36" customWidth="1"/>
    <col min="14611" max="14611" width="11.42578125" style="36"/>
    <col min="14612" max="14612" width="14.5703125" style="36" bestFit="1" customWidth="1"/>
    <col min="14613" max="14848" width="11.42578125" style="36"/>
    <col min="14849" max="14849" width="9.7109375" style="36" customWidth="1"/>
    <col min="14850" max="14850" width="51.28515625" style="36" customWidth="1"/>
    <col min="14851" max="14851" width="23.28515625" style="36" customWidth="1"/>
    <col min="14852" max="14852" width="23.42578125" style="36" customWidth="1"/>
    <col min="14853" max="14864" width="0" style="36" hidden="1" customWidth="1"/>
    <col min="14865" max="14865" width="17.28515625" style="36" bestFit="1" customWidth="1"/>
    <col min="14866" max="14866" width="21.42578125" style="36" customWidth="1"/>
    <col min="14867" max="14867" width="11.42578125" style="36"/>
    <col min="14868" max="14868" width="14.5703125" style="36" bestFit="1" customWidth="1"/>
    <col min="14869" max="15104" width="11.42578125" style="36"/>
    <col min="15105" max="15105" width="9.7109375" style="36" customWidth="1"/>
    <col min="15106" max="15106" width="51.28515625" style="36" customWidth="1"/>
    <col min="15107" max="15107" width="23.28515625" style="36" customWidth="1"/>
    <col min="15108" max="15108" width="23.42578125" style="36" customWidth="1"/>
    <col min="15109" max="15120" width="0" style="36" hidden="1" customWidth="1"/>
    <col min="15121" max="15121" width="17.28515625" style="36" bestFit="1" customWidth="1"/>
    <col min="15122" max="15122" width="21.42578125" style="36" customWidth="1"/>
    <col min="15123" max="15123" width="11.42578125" style="36"/>
    <col min="15124" max="15124" width="14.5703125" style="36" bestFit="1" customWidth="1"/>
    <col min="15125" max="15360" width="11.42578125" style="36"/>
    <col min="15361" max="15361" width="9.7109375" style="36" customWidth="1"/>
    <col min="15362" max="15362" width="51.28515625" style="36" customWidth="1"/>
    <col min="15363" max="15363" width="23.28515625" style="36" customWidth="1"/>
    <col min="15364" max="15364" width="23.42578125" style="36" customWidth="1"/>
    <col min="15365" max="15376" width="0" style="36" hidden="1" customWidth="1"/>
    <col min="15377" max="15377" width="17.28515625" style="36" bestFit="1" customWidth="1"/>
    <col min="15378" max="15378" width="21.42578125" style="36" customWidth="1"/>
    <col min="15379" max="15379" width="11.42578125" style="36"/>
    <col min="15380" max="15380" width="14.5703125" style="36" bestFit="1" customWidth="1"/>
    <col min="15381" max="15616" width="11.42578125" style="36"/>
    <col min="15617" max="15617" width="9.7109375" style="36" customWidth="1"/>
    <col min="15618" max="15618" width="51.28515625" style="36" customWidth="1"/>
    <col min="15619" max="15619" width="23.28515625" style="36" customWidth="1"/>
    <col min="15620" max="15620" width="23.42578125" style="36" customWidth="1"/>
    <col min="15621" max="15632" width="0" style="36" hidden="1" customWidth="1"/>
    <col min="15633" max="15633" width="17.28515625" style="36" bestFit="1" customWidth="1"/>
    <col min="15634" max="15634" width="21.42578125" style="36" customWidth="1"/>
    <col min="15635" max="15635" width="11.42578125" style="36"/>
    <col min="15636" max="15636" width="14.5703125" style="36" bestFit="1" customWidth="1"/>
    <col min="15637" max="15872" width="11.42578125" style="36"/>
    <col min="15873" max="15873" width="9.7109375" style="36" customWidth="1"/>
    <col min="15874" max="15874" width="51.28515625" style="36" customWidth="1"/>
    <col min="15875" max="15875" width="23.28515625" style="36" customWidth="1"/>
    <col min="15876" max="15876" width="23.42578125" style="36" customWidth="1"/>
    <col min="15877" max="15888" width="0" style="36" hidden="1" customWidth="1"/>
    <col min="15889" max="15889" width="17.28515625" style="36" bestFit="1" customWidth="1"/>
    <col min="15890" max="15890" width="21.42578125" style="36" customWidth="1"/>
    <col min="15891" max="15891" width="11.42578125" style="36"/>
    <col min="15892" max="15892" width="14.5703125" style="36" bestFit="1" customWidth="1"/>
    <col min="15893" max="16128" width="11.42578125" style="36"/>
    <col min="16129" max="16129" width="9.7109375" style="36" customWidth="1"/>
    <col min="16130" max="16130" width="51.28515625" style="36" customWidth="1"/>
    <col min="16131" max="16131" width="23.28515625" style="36" customWidth="1"/>
    <col min="16132" max="16132" width="23.42578125" style="36" customWidth="1"/>
    <col min="16133" max="16144" width="0" style="36" hidden="1" customWidth="1"/>
    <col min="16145" max="16145" width="17.28515625" style="36" bestFit="1" customWidth="1"/>
    <col min="16146" max="16146" width="21.42578125" style="36" customWidth="1"/>
    <col min="16147" max="16147" width="11.42578125" style="36"/>
    <col min="16148" max="16148" width="14.5703125" style="36" bestFit="1" customWidth="1"/>
    <col min="16149" max="16384" width="11.42578125" style="36"/>
  </cols>
  <sheetData>
    <row r="1" spans="1:11" s="74" customFormat="1" ht="14.25" x14ac:dyDescent="0.2">
      <c r="A1" s="125" t="s">
        <v>1</v>
      </c>
      <c r="B1" s="125"/>
      <c r="C1" s="125"/>
      <c r="D1" s="125"/>
      <c r="E1" s="77"/>
      <c r="F1" s="76"/>
      <c r="G1" s="76"/>
      <c r="H1" s="75"/>
    </row>
    <row r="2" spans="1:11" ht="14.25" customHeight="1" x14ac:dyDescent="0.2">
      <c r="A2" s="125" t="str">
        <f>+[7]SOLICITUD!A2</f>
        <v xml:space="preserve"> MODIFICACIÓN  PRESUPUESTARIA Nº5-2020</v>
      </c>
      <c r="B2" s="125"/>
      <c r="C2" s="125"/>
      <c r="D2" s="125"/>
    </row>
    <row r="3" spans="1:11" ht="13.5" customHeight="1" x14ac:dyDescent="0.2">
      <c r="B3" s="125"/>
      <c r="C3" s="125"/>
      <c r="D3" s="125"/>
      <c r="E3" s="125"/>
    </row>
    <row r="4" spans="1:11" ht="10.5" customHeight="1" x14ac:dyDescent="0.2"/>
    <row r="5" spans="1:11" x14ac:dyDescent="0.2">
      <c r="A5" s="73" t="s">
        <v>27</v>
      </c>
      <c r="B5" s="72"/>
      <c r="C5" s="71"/>
      <c r="D5" s="71"/>
    </row>
    <row r="6" spans="1:11" ht="11.25" customHeight="1" x14ac:dyDescent="0.2">
      <c r="A6" s="42"/>
    </row>
    <row r="7" spans="1:11" x14ac:dyDescent="0.2">
      <c r="A7" s="51" t="s">
        <v>8</v>
      </c>
      <c r="B7" s="50" t="s">
        <v>125</v>
      </c>
      <c r="C7" s="47"/>
      <c r="F7" s="70">
        <v>1</v>
      </c>
      <c r="G7" s="70">
        <v>2</v>
      </c>
      <c r="H7" s="69">
        <v>3</v>
      </c>
      <c r="I7" s="65"/>
      <c r="J7" s="65"/>
      <c r="K7" s="65"/>
    </row>
    <row r="8" spans="1:11" x14ac:dyDescent="0.2">
      <c r="A8" s="51"/>
      <c r="B8" s="50"/>
      <c r="C8" s="47"/>
      <c r="F8" s="70"/>
      <c r="G8" s="70"/>
      <c r="H8" s="69"/>
      <c r="I8" s="65"/>
      <c r="J8" s="65"/>
      <c r="K8" s="65"/>
    </row>
    <row r="9" spans="1:11" x14ac:dyDescent="0.2">
      <c r="A9" s="51">
        <v>0</v>
      </c>
      <c r="B9" s="50" t="s">
        <v>124</v>
      </c>
      <c r="C9" s="47"/>
      <c r="D9" s="40">
        <v>3000000</v>
      </c>
      <c r="F9" s="70"/>
      <c r="G9" s="70"/>
      <c r="H9" s="69"/>
      <c r="I9" s="65"/>
      <c r="J9" s="65"/>
      <c r="K9" s="65"/>
    </row>
    <row r="10" spans="1:11" x14ac:dyDescent="0.2">
      <c r="A10" s="51"/>
      <c r="B10" s="50"/>
      <c r="C10" s="47"/>
      <c r="F10" s="70"/>
      <c r="G10" s="70"/>
      <c r="H10" s="69"/>
      <c r="I10" s="65"/>
      <c r="J10" s="65"/>
      <c r="K10" s="65"/>
    </row>
    <row r="11" spans="1:11" x14ac:dyDescent="0.2">
      <c r="A11" s="58"/>
      <c r="B11" s="60"/>
      <c r="C11" s="47"/>
      <c r="F11" s="70"/>
      <c r="G11" s="70"/>
      <c r="H11" s="69"/>
      <c r="I11" s="65"/>
      <c r="J11" s="65"/>
      <c r="K11" s="65"/>
    </row>
    <row r="12" spans="1:11" x14ac:dyDescent="0.2">
      <c r="A12" s="51">
        <v>0.02</v>
      </c>
      <c r="B12" s="50" t="s">
        <v>157</v>
      </c>
      <c r="C12" s="40">
        <v>3000000</v>
      </c>
      <c r="F12" s="70"/>
      <c r="G12" s="70"/>
      <c r="H12" s="69"/>
      <c r="I12" s="65"/>
      <c r="J12" s="65"/>
      <c r="K12" s="65"/>
    </row>
    <row r="13" spans="1:11" ht="13.5" customHeight="1" x14ac:dyDescent="0.2">
      <c r="A13" s="58" t="s">
        <v>156</v>
      </c>
      <c r="B13" s="60" t="s">
        <v>155</v>
      </c>
      <c r="C13" s="47">
        <v>3000000</v>
      </c>
      <c r="F13" s="70"/>
      <c r="G13" s="70"/>
      <c r="H13" s="69"/>
      <c r="I13" s="65"/>
      <c r="J13" s="65"/>
      <c r="K13" s="65"/>
    </row>
    <row r="14" spans="1:11" ht="27.75" customHeight="1" x14ac:dyDescent="0.2">
      <c r="A14" s="58"/>
      <c r="B14" s="78" t="s">
        <v>247</v>
      </c>
      <c r="C14" s="47"/>
      <c r="F14" s="70"/>
      <c r="G14" s="70"/>
      <c r="H14" s="69"/>
      <c r="I14" s="65"/>
      <c r="J14" s="65"/>
      <c r="K14" s="65"/>
    </row>
    <row r="15" spans="1:11" ht="14.25" customHeight="1" x14ac:dyDescent="0.2">
      <c r="A15" s="51"/>
      <c r="B15" s="78"/>
      <c r="C15" s="40"/>
      <c r="F15" s="70"/>
      <c r="G15" s="70"/>
      <c r="H15" s="69"/>
      <c r="I15" s="65"/>
      <c r="J15" s="65"/>
      <c r="K15" s="65"/>
    </row>
    <row r="16" spans="1:11" x14ac:dyDescent="0.2">
      <c r="A16" s="51" t="s">
        <v>117</v>
      </c>
      <c r="B16" s="50" t="s">
        <v>28</v>
      </c>
      <c r="C16" s="47"/>
      <c r="D16" s="40">
        <v>3000000</v>
      </c>
      <c r="F16" s="70"/>
      <c r="G16" s="70"/>
      <c r="H16" s="69"/>
      <c r="I16" s="65"/>
      <c r="J16" s="65"/>
      <c r="K16" s="65"/>
    </row>
    <row r="17" spans="1:20" x14ac:dyDescent="0.2">
      <c r="A17" s="51"/>
      <c r="B17" s="50"/>
      <c r="C17" s="47"/>
      <c r="F17" s="70"/>
      <c r="G17" s="70"/>
      <c r="H17" s="69"/>
      <c r="I17" s="65"/>
      <c r="J17" s="65"/>
      <c r="K17" s="65"/>
    </row>
    <row r="18" spans="1:20" x14ac:dyDescent="0.2">
      <c r="A18" s="51" t="s">
        <v>144</v>
      </c>
      <c r="B18" s="50" t="s">
        <v>92</v>
      </c>
      <c r="C18" s="40">
        <v>3000000</v>
      </c>
      <c r="F18" s="67"/>
      <c r="G18" s="67"/>
      <c r="H18" s="66"/>
      <c r="I18" s="65"/>
      <c r="J18" s="65"/>
      <c r="K18" s="65"/>
    </row>
    <row r="19" spans="1:20" ht="12.75" customHeight="1" x14ac:dyDescent="0.2">
      <c r="A19" s="48" t="s">
        <v>140</v>
      </c>
      <c r="B19" s="36" t="s">
        <v>139</v>
      </c>
      <c r="C19" s="47">
        <v>3000000</v>
      </c>
      <c r="F19" s="67"/>
      <c r="G19" s="67"/>
      <c r="H19" s="66"/>
      <c r="I19" s="65"/>
      <c r="J19" s="65"/>
      <c r="K19" s="65"/>
      <c r="R19" s="42"/>
      <c r="S19" s="54"/>
      <c r="T19" s="47"/>
    </row>
    <row r="20" spans="1:20" ht="31.5" customHeight="1" x14ac:dyDescent="0.2">
      <c r="B20" s="78" t="s">
        <v>248</v>
      </c>
      <c r="C20" s="47"/>
      <c r="F20" s="67"/>
      <c r="G20" s="67"/>
      <c r="H20" s="66"/>
      <c r="I20" s="65"/>
      <c r="J20" s="65"/>
      <c r="K20" s="65"/>
      <c r="R20" s="42"/>
      <c r="S20" s="54"/>
      <c r="T20" s="47"/>
    </row>
    <row r="21" spans="1:20" x14ac:dyDescent="0.2">
      <c r="A21" s="51"/>
      <c r="B21" s="52"/>
      <c r="C21" s="47"/>
      <c r="F21" s="67"/>
      <c r="G21" s="67"/>
      <c r="H21" s="66"/>
      <c r="I21" s="65"/>
      <c r="J21" s="65"/>
      <c r="K21" s="65"/>
    </row>
    <row r="22" spans="1:20" x14ac:dyDescent="0.2">
      <c r="A22" s="51" t="s">
        <v>89</v>
      </c>
      <c r="B22" s="52" t="s">
        <v>88</v>
      </c>
      <c r="C22" s="40"/>
      <c r="D22" s="40">
        <v>200000</v>
      </c>
      <c r="F22" s="67"/>
      <c r="G22" s="67"/>
      <c r="H22" s="66"/>
      <c r="I22" s="65"/>
      <c r="J22" s="65"/>
      <c r="K22" s="65"/>
    </row>
    <row r="23" spans="1:20" x14ac:dyDescent="0.2">
      <c r="A23" s="42"/>
      <c r="B23" s="36"/>
      <c r="C23" s="47"/>
      <c r="F23" s="67"/>
      <c r="G23" s="67"/>
      <c r="H23" s="66"/>
      <c r="I23" s="65"/>
      <c r="J23" s="65"/>
      <c r="K23" s="65"/>
    </row>
    <row r="24" spans="1:20" x14ac:dyDescent="0.2">
      <c r="A24" s="51" t="s">
        <v>203</v>
      </c>
      <c r="B24" s="74" t="s">
        <v>202</v>
      </c>
      <c r="C24" s="40">
        <v>200000</v>
      </c>
      <c r="F24" s="67"/>
      <c r="G24" s="67"/>
      <c r="H24" s="66"/>
      <c r="I24" s="65"/>
      <c r="J24" s="65"/>
      <c r="K24" s="65"/>
    </row>
    <row r="25" spans="1:20" x14ac:dyDescent="0.2">
      <c r="A25" s="42" t="s">
        <v>201</v>
      </c>
      <c r="B25" s="36" t="s">
        <v>200</v>
      </c>
      <c r="C25" s="47">
        <v>200000</v>
      </c>
      <c r="F25" s="67"/>
      <c r="G25" s="67"/>
      <c r="H25" s="66"/>
      <c r="I25" s="65"/>
      <c r="J25" s="65"/>
      <c r="K25" s="65"/>
    </row>
    <row r="26" spans="1:20" ht="29.25" customHeight="1" x14ac:dyDescent="0.2">
      <c r="A26" s="51"/>
      <c r="B26" s="78" t="s">
        <v>249</v>
      </c>
      <c r="C26" s="78"/>
      <c r="F26" s="67"/>
      <c r="G26" s="67"/>
      <c r="H26" s="66"/>
      <c r="I26" s="65"/>
      <c r="J26" s="65"/>
      <c r="K26" s="65"/>
    </row>
    <row r="27" spans="1:20" x14ac:dyDescent="0.2">
      <c r="A27" s="42"/>
      <c r="B27" s="78"/>
      <c r="C27" s="47"/>
      <c r="F27" s="81"/>
      <c r="G27" s="81"/>
      <c r="H27" s="80"/>
      <c r="I27" s="79"/>
      <c r="J27" s="79"/>
      <c r="K27" s="79"/>
    </row>
    <row r="28" spans="1:20" x14ac:dyDescent="0.2">
      <c r="A28" s="51" t="s">
        <v>187</v>
      </c>
      <c r="B28" s="68" t="s">
        <v>33</v>
      </c>
      <c r="C28" s="40"/>
      <c r="D28" s="40">
        <f>+C30+C37</f>
        <v>44100000</v>
      </c>
      <c r="F28" s="81"/>
      <c r="G28" s="81"/>
      <c r="H28" s="80"/>
      <c r="I28" s="79"/>
      <c r="J28" s="79"/>
      <c r="K28" s="79"/>
    </row>
    <row r="29" spans="1:20" x14ac:dyDescent="0.2">
      <c r="A29" s="51"/>
      <c r="B29" s="50"/>
      <c r="C29" s="47"/>
    </row>
    <row r="30" spans="1:20" x14ac:dyDescent="0.2">
      <c r="A30" s="51" t="s">
        <v>191</v>
      </c>
      <c r="B30" s="50" t="s">
        <v>34</v>
      </c>
      <c r="C30" s="40">
        <f>+C31+C34</f>
        <v>37600000</v>
      </c>
    </row>
    <row r="31" spans="1:20" x14ac:dyDescent="0.2">
      <c r="A31" s="48" t="s">
        <v>38</v>
      </c>
      <c r="B31" s="48" t="s">
        <v>39</v>
      </c>
      <c r="C31" s="59">
        <v>14100000</v>
      </c>
    </row>
    <row r="32" spans="1:20" ht="109.5" customHeight="1" x14ac:dyDescent="0.2">
      <c r="B32" s="78" t="s">
        <v>250</v>
      </c>
      <c r="C32" s="59"/>
    </row>
    <row r="33" spans="1:4" x14ac:dyDescent="0.2">
      <c r="A33" s="51"/>
      <c r="B33" s="50"/>
      <c r="C33" s="40"/>
    </row>
    <row r="34" spans="1:4" x14ac:dyDescent="0.2">
      <c r="A34" s="42" t="s">
        <v>43</v>
      </c>
      <c r="B34" s="48" t="s">
        <v>44</v>
      </c>
      <c r="C34" s="47">
        <v>23500000</v>
      </c>
    </row>
    <row r="35" spans="1:4" ht="29.25" customHeight="1" x14ac:dyDescent="0.2">
      <c r="A35" s="42"/>
      <c r="B35" s="78" t="s">
        <v>251</v>
      </c>
      <c r="C35" s="47"/>
    </row>
    <row r="36" spans="1:4" x14ac:dyDescent="0.2">
      <c r="A36" s="42"/>
      <c r="B36" s="54"/>
      <c r="C36" s="47"/>
    </row>
    <row r="37" spans="1:4" x14ac:dyDescent="0.2">
      <c r="A37" s="51" t="s">
        <v>188</v>
      </c>
      <c r="B37" s="50" t="s">
        <v>49</v>
      </c>
      <c r="C37" s="40">
        <v>6500000</v>
      </c>
    </row>
    <row r="38" spans="1:4" x14ac:dyDescent="0.2">
      <c r="A38" s="42" t="s">
        <v>50</v>
      </c>
      <c r="B38" s="48" t="s">
        <v>51</v>
      </c>
      <c r="C38" s="47">
        <v>6500000</v>
      </c>
    </row>
    <row r="39" spans="1:4" ht="106.5" customHeight="1" x14ac:dyDescent="0.2">
      <c r="A39" s="42"/>
      <c r="B39" s="78" t="s">
        <v>252</v>
      </c>
      <c r="C39" s="47"/>
    </row>
    <row r="40" spans="1:4" ht="38.25" x14ac:dyDescent="0.2">
      <c r="A40" s="42"/>
      <c r="B40" s="78" t="s">
        <v>253</v>
      </c>
      <c r="D40" s="36"/>
    </row>
    <row r="41" spans="1:4" x14ac:dyDescent="0.2">
      <c r="A41" s="42"/>
      <c r="B41" s="78"/>
      <c r="D41" s="36"/>
    </row>
    <row r="42" spans="1:4" ht="13.5" thickBot="1" x14ac:dyDescent="0.25">
      <c r="A42" s="42"/>
      <c r="B42" s="45" t="s">
        <v>128</v>
      </c>
      <c r="D42" s="44">
        <f>SUM(D9:D38)</f>
        <v>50300000</v>
      </c>
    </row>
    <row r="43" spans="1:4" ht="13.5" thickTop="1" x14ac:dyDescent="0.2">
      <c r="A43" s="42"/>
      <c r="B43" s="45"/>
    </row>
    <row r="44" spans="1:4" x14ac:dyDescent="0.2">
      <c r="A44" s="63" t="s">
        <v>127</v>
      </c>
      <c r="B44" s="62"/>
      <c r="D44" s="40" t="s">
        <v>126</v>
      </c>
    </row>
    <row r="45" spans="1:4" x14ac:dyDescent="0.2">
      <c r="A45" s="61"/>
      <c r="B45" s="45"/>
      <c r="D45" s="40" t="s">
        <v>10</v>
      </c>
    </row>
    <row r="46" spans="1:4" x14ac:dyDescent="0.2">
      <c r="A46" s="61" t="s">
        <v>8</v>
      </c>
      <c r="B46" s="45" t="s">
        <v>125</v>
      </c>
    </row>
    <row r="47" spans="1:4" x14ac:dyDescent="0.2">
      <c r="A47" s="61"/>
      <c r="B47" s="45"/>
    </row>
    <row r="48" spans="1:4" x14ac:dyDescent="0.2">
      <c r="A48" s="51">
        <v>0</v>
      </c>
      <c r="B48" s="52" t="s">
        <v>124</v>
      </c>
      <c r="C48" s="47"/>
      <c r="D48" s="40">
        <f>+C50</f>
        <v>3000000</v>
      </c>
    </row>
    <row r="49" spans="1:20" x14ac:dyDescent="0.2">
      <c r="A49" s="51"/>
      <c r="B49" s="52"/>
      <c r="C49" s="47"/>
    </row>
    <row r="50" spans="1:20" x14ac:dyDescent="0.2">
      <c r="A50" s="51">
        <v>0.01</v>
      </c>
      <c r="B50" s="50" t="s">
        <v>123</v>
      </c>
      <c r="C50" s="40">
        <f>+C51</f>
        <v>3000000</v>
      </c>
    </row>
    <row r="51" spans="1:20" x14ac:dyDescent="0.2">
      <c r="A51" s="58" t="s">
        <v>122</v>
      </c>
      <c r="B51" s="60" t="s">
        <v>121</v>
      </c>
      <c r="C51" s="47">
        <v>3000000</v>
      </c>
    </row>
    <row r="52" spans="1:20" x14ac:dyDescent="0.2">
      <c r="A52" s="58"/>
      <c r="B52" s="78" t="s">
        <v>254</v>
      </c>
      <c r="C52" s="47"/>
    </row>
    <row r="53" spans="1:20" x14ac:dyDescent="0.2">
      <c r="A53" s="58"/>
      <c r="B53" s="60"/>
      <c r="C53" s="47"/>
    </row>
    <row r="54" spans="1:20" x14ac:dyDescent="0.2">
      <c r="A54" s="51" t="s">
        <v>117</v>
      </c>
      <c r="B54" s="52" t="s">
        <v>28</v>
      </c>
      <c r="C54" s="47"/>
      <c r="D54" s="56">
        <f>+C56+C60</f>
        <v>3000000</v>
      </c>
    </row>
    <row r="55" spans="1:20" x14ac:dyDescent="0.2">
      <c r="A55" s="51"/>
      <c r="B55" s="52"/>
      <c r="C55" s="47"/>
      <c r="D55" s="56"/>
    </row>
    <row r="56" spans="1:20" s="39" customFormat="1" x14ac:dyDescent="0.2">
      <c r="A56" s="51" t="s">
        <v>108</v>
      </c>
      <c r="B56" s="50" t="s">
        <v>107</v>
      </c>
      <c r="C56" s="40">
        <f>SUM(C57:C57)</f>
        <v>2400000</v>
      </c>
      <c r="D56" s="56"/>
      <c r="F56" s="38"/>
      <c r="G56" s="38"/>
      <c r="H56" s="37"/>
      <c r="I56" s="36"/>
      <c r="J56" s="36"/>
      <c r="K56" s="36"/>
      <c r="L56" s="36"/>
      <c r="M56" s="36"/>
      <c r="N56" s="36"/>
      <c r="O56" s="36"/>
      <c r="P56" s="36"/>
      <c r="Q56" s="36"/>
      <c r="R56" s="36"/>
      <c r="S56" s="36"/>
      <c r="T56" s="36"/>
    </row>
    <row r="57" spans="1:20" s="39" customFormat="1" x14ac:dyDescent="0.2">
      <c r="A57" s="48" t="s">
        <v>148</v>
      </c>
      <c r="B57" s="48" t="s">
        <v>147</v>
      </c>
      <c r="C57" s="47">
        <v>2400000</v>
      </c>
      <c r="D57" s="56"/>
      <c r="F57" s="38"/>
      <c r="G57" s="38"/>
      <c r="H57" s="37"/>
      <c r="I57" s="36"/>
      <c r="J57" s="36"/>
      <c r="K57" s="36"/>
      <c r="L57" s="36"/>
      <c r="M57" s="36"/>
      <c r="N57" s="36"/>
      <c r="O57" s="36"/>
      <c r="P57" s="36"/>
      <c r="Q57" s="36"/>
      <c r="R57" s="36"/>
      <c r="S57" s="36"/>
      <c r="T57" s="36"/>
    </row>
    <row r="58" spans="1:20" s="39" customFormat="1" ht="29.25" customHeight="1" x14ac:dyDescent="0.2">
      <c r="A58" s="48"/>
      <c r="B58" s="78" t="s">
        <v>255</v>
      </c>
      <c r="C58" s="47"/>
      <c r="D58" s="56"/>
      <c r="F58" s="38"/>
      <c r="G58" s="38"/>
      <c r="H58" s="37"/>
      <c r="I58" s="36"/>
      <c r="J58" s="36"/>
      <c r="K58" s="36"/>
      <c r="L58" s="36"/>
      <c r="M58" s="36"/>
      <c r="N58" s="36"/>
      <c r="O58" s="36"/>
      <c r="P58" s="36"/>
      <c r="Q58" s="36"/>
      <c r="R58" s="36"/>
      <c r="S58" s="36"/>
      <c r="T58" s="36"/>
    </row>
    <row r="59" spans="1:20" s="39" customFormat="1" x14ac:dyDescent="0.2">
      <c r="A59" s="42"/>
      <c r="B59" s="36"/>
      <c r="C59" s="47"/>
      <c r="D59" s="56"/>
      <c r="F59" s="38"/>
      <c r="G59" s="38"/>
      <c r="H59" s="37"/>
      <c r="I59" s="36"/>
      <c r="J59" s="36"/>
      <c r="K59" s="36"/>
      <c r="L59" s="36"/>
      <c r="M59" s="36"/>
      <c r="N59" s="36"/>
      <c r="O59" s="36"/>
      <c r="P59" s="36"/>
      <c r="Q59" s="36"/>
      <c r="R59" s="36"/>
      <c r="S59" s="36"/>
      <c r="T59" s="36"/>
    </row>
    <row r="60" spans="1:20" s="39" customFormat="1" x14ac:dyDescent="0.2">
      <c r="A60" s="51" t="s">
        <v>98</v>
      </c>
      <c r="B60" s="55" t="s">
        <v>97</v>
      </c>
      <c r="C60" s="40">
        <f>SUM(C61:C61)</f>
        <v>600000</v>
      </c>
      <c r="D60" s="46"/>
      <c r="F60" s="38"/>
      <c r="G60" s="38"/>
      <c r="H60" s="37"/>
      <c r="I60" s="36"/>
      <c r="J60" s="36"/>
      <c r="K60" s="36"/>
      <c r="L60" s="36"/>
      <c r="M60" s="36"/>
      <c r="N60" s="36"/>
      <c r="O60" s="36"/>
      <c r="P60" s="36"/>
      <c r="Q60" s="36"/>
      <c r="R60" s="36"/>
      <c r="S60" s="36"/>
      <c r="T60" s="36"/>
    </row>
    <row r="61" spans="1:20" s="39" customFormat="1" x14ac:dyDescent="0.2">
      <c r="A61" s="42" t="s">
        <v>96</v>
      </c>
      <c r="B61" s="48" t="s">
        <v>95</v>
      </c>
      <c r="C61" s="47">
        <v>600000</v>
      </c>
      <c r="D61" s="46"/>
      <c r="F61" s="38"/>
      <c r="G61" s="38"/>
      <c r="H61" s="37"/>
      <c r="I61" s="36"/>
      <c r="J61" s="36"/>
      <c r="K61" s="36"/>
      <c r="L61" s="36"/>
      <c r="M61" s="36"/>
      <c r="N61" s="36"/>
      <c r="O61" s="36"/>
      <c r="P61" s="36"/>
      <c r="Q61" s="36"/>
      <c r="R61" s="36"/>
      <c r="S61" s="36"/>
      <c r="T61" s="36"/>
    </row>
    <row r="62" spans="1:20" s="39" customFormat="1" x14ac:dyDescent="0.2">
      <c r="A62" s="42"/>
      <c r="B62" s="78" t="s">
        <v>256</v>
      </c>
      <c r="C62" s="47"/>
      <c r="D62" s="46"/>
      <c r="F62" s="38"/>
      <c r="G62" s="38"/>
      <c r="H62" s="37"/>
      <c r="I62" s="36"/>
      <c r="J62" s="36"/>
      <c r="K62" s="36"/>
      <c r="L62" s="36"/>
      <c r="M62" s="36"/>
      <c r="N62" s="36"/>
      <c r="O62" s="36"/>
      <c r="P62" s="36"/>
      <c r="Q62" s="36"/>
      <c r="R62" s="36"/>
      <c r="S62" s="36"/>
      <c r="T62" s="36"/>
    </row>
    <row r="63" spans="1:20" s="39" customFormat="1" x14ac:dyDescent="0.2">
      <c r="A63" s="42"/>
      <c r="B63" s="48"/>
      <c r="C63" s="47"/>
      <c r="D63" s="46"/>
      <c r="F63" s="38"/>
      <c r="G63" s="38"/>
      <c r="H63" s="37"/>
      <c r="I63" s="36"/>
      <c r="J63" s="36"/>
      <c r="K63" s="36"/>
      <c r="L63" s="36"/>
      <c r="M63" s="36"/>
      <c r="N63" s="36"/>
      <c r="O63" s="36"/>
      <c r="P63" s="36"/>
      <c r="Q63" s="36"/>
      <c r="R63" s="36"/>
      <c r="S63" s="36"/>
      <c r="T63" s="36"/>
    </row>
    <row r="64" spans="1:20" s="39" customFormat="1" x14ac:dyDescent="0.2">
      <c r="A64" s="51" t="s">
        <v>89</v>
      </c>
      <c r="B64" s="52" t="s">
        <v>88</v>
      </c>
      <c r="C64" s="47"/>
      <c r="D64" s="40">
        <f>+C66</f>
        <v>200000</v>
      </c>
      <c r="F64" s="38"/>
      <c r="G64" s="38"/>
      <c r="H64" s="37"/>
      <c r="I64" s="36"/>
      <c r="J64" s="36"/>
      <c r="K64" s="36"/>
      <c r="L64" s="36"/>
      <c r="M64" s="36"/>
      <c r="N64" s="36"/>
      <c r="O64" s="36"/>
      <c r="P64" s="36"/>
      <c r="Q64" s="36"/>
      <c r="R64" s="36"/>
      <c r="S64" s="36"/>
      <c r="T64" s="36"/>
    </row>
    <row r="65" spans="1:20" s="39" customFormat="1" x14ac:dyDescent="0.2">
      <c r="A65" s="51"/>
      <c r="B65" s="52"/>
      <c r="C65" s="47"/>
      <c r="D65" s="40"/>
      <c r="F65" s="38"/>
      <c r="G65" s="38"/>
      <c r="H65" s="37"/>
      <c r="I65" s="36"/>
      <c r="J65" s="36"/>
      <c r="K65" s="36"/>
      <c r="L65" s="36"/>
      <c r="M65" s="36"/>
      <c r="N65" s="36"/>
      <c r="O65" s="36"/>
      <c r="P65" s="36"/>
      <c r="Q65" s="36"/>
      <c r="R65" s="36"/>
      <c r="S65" s="36"/>
      <c r="T65" s="36"/>
    </row>
    <row r="66" spans="1:20" s="39" customFormat="1" ht="19.5" customHeight="1" x14ac:dyDescent="0.2">
      <c r="A66" s="51" t="s">
        <v>87</v>
      </c>
      <c r="B66" s="53" t="s">
        <v>86</v>
      </c>
      <c r="C66" s="40">
        <f>SUM(C67:C70)</f>
        <v>200000</v>
      </c>
      <c r="D66" s="40"/>
      <c r="F66" s="38"/>
      <c r="G66" s="38"/>
      <c r="H66" s="37"/>
      <c r="I66" s="36"/>
      <c r="J66" s="36"/>
      <c r="K66" s="36"/>
      <c r="L66" s="36"/>
      <c r="M66" s="36"/>
      <c r="N66" s="36"/>
      <c r="O66" s="36"/>
      <c r="P66" s="36"/>
      <c r="Q66" s="36"/>
      <c r="R66" s="36"/>
      <c r="S66" s="36"/>
      <c r="T66" s="36"/>
    </row>
    <row r="67" spans="1:20" s="39" customFormat="1" x14ac:dyDescent="0.2">
      <c r="A67" s="42" t="s">
        <v>245</v>
      </c>
      <c r="B67" s="36" t="s">
        <v>246</v>
      </c>
      <c r="C67" s="47">
        <v>100000</v>
      </c>
      <c r="D67" s="40"/>
      <c r="F67" s="38"/>
      <c r="G67" s="38"/>
      <c r="H67" s="37"/>
      <c r="I67" s="36"/>
      <c r="J67" s="36"/>
      <c r="K67" s="36"/>
      <c r="L67" s="36"/>
      <c r="M67" s="36"/>
      <c r="N67" s="36"/>
      <c r="O67" s="36"/>
      <c r="P67" s="36"/>
      <c r="Q67" s="36"/>
      <c r="R67" s="36"/>
      <c r="S67" s="36"/>
      <c r="T67" s="36"/>
    </row>
    <row r="68" spans="1:20" s="39" customFormat="1" ht="25.5" x14ac:dyDescent="0.2">
      <c r="A68" s="42"/>
      <c r="B68" s="78" t="s">
        <v>257</v>
      </c>
      <c r="C68" s="47"/>
      <c r="D68" s="40"/>
      <c r="F68" s="38"/>
      <c r="G68" s="38"/>
      <c r="H68" s="37"/>
      <c r="I68" s="36"/>
      <c r="J68" s="36"/>
      <c r="K68" s="36"/>
      <c r="L68" s="36"/>
      <c r="M68" s="36"/>
      <c r="N68" s="36"/>
      <c r="O68" s="36"/>
      <c r="P68" s="36"/>
      <c r="Q68" s="36"/>
      <c r="R68" s="36"/>
      <c r="S68" s="36"/>
      <c r="T68" s="36"/>
    </row>
    <row r="69" spans="1:20" s="39" customFormat="1" x14ac:dyDescent="0.2">
      <c r="A69" s="42"/>
      <c r="B69" s="36"/>
      <c r="C69" s="47"/>
      <c r="D69" s="40"/>
      <c r="F69" s="38"/>
      <c r="G69" s="38"/>
      <c r="H69" s="37"/>
      <c r="I69" s="36"/>
      <c r="J69" s="36"/>
      <c r="K69" s="36"/>
      <c r="L69" s="36"/>
      <c r="M69" s="36"/>
      <c r="N69" s="36"/>
      <c r="O69" s="36"/>
      <c r="P69" s="36"/>
      <c r="Q69" s="36"/>
      <c r="R69" s="36"/>
      <c r="S69" s="36"/>
      <c r="T69" s="36"/>
    </row>
    <row r="70" spans="1:20" s="39" customFormat="1" x14ac:dyDescent="0.2">
      <c r="A70" s="42" t="s">
        <v>85</v>
      </c>
      <c r="B70" s="36" t="s">
        <v>84</v>
      </c>
      <c r="C70" s="47">
        <v>100000</v>
      </c>
      <c r="D70" s="40"/>
      <c r="F70" s="38"/>
      <c r="G70" s="38"/>
      <c r="H70" s="37"/>
      <c r="I70" s="36"/>
      <c r="J70" s="36"/>
      <c r="K70" s="36"/>
      <c r="L70" s="36"/>
      <c r="M70" s="36"/>
      <c r="N70" s="36"/>
      <c r="O70" s="36"/>
      <c r="P70" s="36"/>
      <c r="Q70" s="36"/>
      <c r="R70" s="36"/>
      <c r="S70" s="36"/>
      <c r="T70" s="36"/>
    </row>
    <row r="71" spans="1:20" s="39" customFormat="1" ht="24" customHeight="1" x14ac:dyDescent="0.2">
      <c r="A71" s="42"/>
      <c r="B71" s="78" t="s">
        <v>257</v>
      </c>
      <c r="C71" s="47"/>
      <c r="D71" s="40"/>
      <c r="F71" s="38"/>
      <c r="G71" s="38"/>
      <c r="H71" s="37"/>
      <c r="I71" s="36"/>
      <c r="J71" s="36"/>
      <c r="K71" s="36"/>
      <c r="L71" s="36"/>
      <c r="M71" s="36"/>
      <c r="N71" s="36"/>
      <c r="O71" s="36"/>
      <c r="P71" s="36"/>
      <c r="Q71" s="36"/>
      <c r="R71" s="36"/>
      <c r="S71" s="36"/>
      <c r="T71" s="36"/>
    </row>
    <row r="72" spans="1:20" s="39" customFormat="1" x14ac:dyDescent="0.2">
      <c r="A72" s="42"/>
      <c r="B72" s="78"/>
      <c r="C72" s="47"/>
      <c r="D72" s="40"/>
      <c r="F72" s="38"/>
      <c r="G72" s="38"/>
      <c r="H72" s="37"/>
      <c r="I72" s="36"/>
      <c r="J72" s="36"/>
      <c r="K72" s="36"/>
      <c r="L72" s="36"/>
      <c r="M72" s="36"/>
      <c r="N72" s="36"/>
      <c r="O72" s="36"/>
      <c r="P72" s="36"/>
      <c r="Q72" s="36"/>
      <c r="R72" s="36"/>
      <c r="S72" s="36"/>
      <c r="T72" s="36"/>
    </row>
    <row r="73" spans="1:20" s="39" customFormat="1" x14ac:dyDescent="0.2">
      <c r="A73" s="68" t="s">
        <v>187</v>
      </c>
      <c r="B73" s="50" t="s">
        <v>33</v>
      </c>
      <c r="C73" s="47"/>
      <c r="D73" s="82">
        <f>+C75+C79+C83</f>
        <v>44100000</v>
      </c>
      <c r="F73" s="38"/>
      <c r="G73" s="38"/>
      <c r="H73" s="37"/>
      <c r="I73" s="36"/>
      <c r="J73" s="36"/>
      <c r="K73" s="36"/>
      <c r="L73" s="36"/>
      <c r="M73" s="36"/>
      <c r="N73" s="36"/>
      <c r="O73" s="36"/>
      <c r="P73" s="36"/>
      <c r="Q73" s="36"/>
      <c r="R73" s="36"/>
      <c r="S73" s="36"/>
      <c r="T73" s="36"/>
    </row>
    <row r="74" spans="1:20" s="39" customFormat="1" x14ac:dyDescent="0.2">
      <c r="A74" s="68"/>
      <c r="B74" s="50"/>
      <c r="C74" s="47"/>
      <c r="D74" s="49"/>
      <c r="F74" s="38"/>
      <c r="G74" s="38"/>
      <c r="H74" s="37"/>
      <c r="I74" s="36"/>
      <c r="J74" s="36"/>
      <c r="K74" s="36"/>
      <c r="L74" s="36"/>
      <c r="M74" s="36"/>
      <c r="N74" s="36"/>
      <c r="O74" s="36"/>
      <c r="P74" s="36"/>
      <c r="Q74" s="36"/>
      <c r="R74" s="36"/>
      <c r="S74" s="36"/>
      <c r="T74" s="36"/>
    </row>
    <row r="75" spans="1:20" s="39" customFormat="1" x14ac:dyDescent="0.2">
      <c r="A75" s="68" t="s">
        <v>191</v>
      </c>
      <c r="B75" s="50" t="s">
        <v>34</v>
      </c>
      <c r="C75" s="40">
        <f>+C76</f>
        <v>5000000</v>
      </c>
      <c r="D75" s="49"/>
      <c r="F75" s="38"/>
      <c r="G75" s="38"/>
      <c r="H75" s="37"/>
      <c r="I75" s="36"/>
      <c r="J75" s="36"/>
      <c r="K75" s="36"/>
      <c r="L75" s="36"/>
      <c r="M75" s="36"/>
      <c r="N75" s="36"/>
      <c r="O75" s="36"/>
      <c r="P75" s="36"/>
      <c r="Q75" s="36"/>
      <c r="R75" s="36"/>
      <c r="S75" s="36"/>
      <c r="T75" s="36"/>
    </row>
    <row r="76" spans="1:20" s="39" customFormat="1" ht="16.5" customHeight="1" x14ac:dyDescent="0.2">
      <c r="A76" s="48" t="s">
        <v>46</v>
      </c>
      <c r="B76" s="48" t="s">
        <v>47</v>
      </c>
      <c r="C76" s="47">
        <v>5000000</v>
      </c>
      <c r="D76" s="47"/>
      <c r="F76" s="38"/>
      <c r="G76" s="38"/>
      <c r="H76" s="37"/>
      <c r="I76" s="36"/>
      <c r="J76" s="36"/>
      <c r="K76" s="36"/>
      <c r="L76" s="36"/>
      <c r="M76" s="36"/>
      <c r="N76" s="36"/>
      <c r="O76" s="36"/>
      <c r="P76" s="36"/>
      <c r="Q76" s="36"/>
      <c r="R76" s="36"/>
      <c r="S76" s="36"/>
      <c r="T76" s="36"/>
    </row>
    <row r="77" spans="1:20" s="39" customFormat="1" ht="32.25" customHeight="1" x14ac:dyDescent="0.2">
      <c r="A77" s="48"/>
      <c r="B77" s="78" t="s">
        <v>258</v>
      </c>
      <c r="C77" s="47"/>
      <c r="D77" s="47"/>
      <c r="F77" s="38"/>
      <c r="G77" s="38"/>
      <c r="H77" s="37"/>
      <c r="I77" s="36"/>
      <c r="J77" s="36"/>
      <c r="K77" s="36"/>
      <c r="L77" s="36"/>
      <c r="M77" s="36"/>
      <c r="N77" s="36"/>
      <c r="O77" s="36"/>
      <c r="P77" s="36"/>
      <c r="Q77" s="36"/>
      <c r="R77" s="36"/>
      <c r="S77" s="36"/>
      <c r="T77" s="36"/>
    </row>
    <row r="78" spans="1:20" s="39" customFormat="1" x14ac:dyDescent="0.2">
      <c r="A78" s="48"/>
      <c r="B78" s="78"/>
      <c r="C78" s="47"/>
      <c r="D78" s="47"/>
      <c r="F78" s="38"/>
      <c r="G78" s="38"/>
      <c r="H78" s="37"/>
      <c r="I78" s="36"/>
      <c r="J78" s="36"/>
      <c r="K78" s="36"/>
      <c r="L78" s="36"/>
      <c r="M78" s="36"/>
      <c r="N78" s="36"/>
      <c r="O78" s="36"/>
      <c r="P78" s="36"/>
      <c r="Q78" s="36"/>
      <c r="R78" s="36"/>
      <c r="S78" s="36"/>
      <c r="T78" s="36"/>
    </row>
    <row r="79" spans="1:20" s="39" customFormat="1" x14ac:dyDescent="0.2">
      <c r="A79" s="68" t="s">
        <v>188</v>
      </c>
      <c r="B79" s="50" t="s">
        <v>49</v>
      </c>
      <c r="C79" s="40">
        <f>+C80</f>
        <v>30100000</v>
      </c>
      <c r="D79" s="47"/>
      <c r="F79" s="38"/>
      <c r="G79" s="38"/>
      <c r="H79" s="37"/>
      <c r="I79" s="36"/>
      <c r="J79" s="36"/>
      <c r="K79" s="36"/>
      <c r="L79" s="36"/>
      <c r="M79" s="36"/>
      <c r="N79" s="36"/>
      <c r="O79" s="36"/>
      <c r="P79" s="36"/>
      <c r="Q79" s="36"/>
      <c r="R79" s="36"/>
      <c r="S79" s="36"/>
      <c r="T79" s="36"/>
    </row>
    <row r="80" spans="1:20" s="39" customFormat="1" x14ac:dyDescent="0.2">
      <c r="A80" s="48" t="s">
        <v>189</v>
      </c>
      <c r="B80" s="48" t="s">
        <v>190</v>
      </c>
      <c r="C80" s="47">
        <v>30100000</v>
      </c>
      <c r="D80" s="47"/>
      <c r="F80" s="38"/>
      <c r="G80" s="38"/>
      <c r="H80" s="37"/>
      <c r="I80" s="36"/>
      <c r="J80" s="36"/>
      <c r="K80" s="36"/>
      <c r="L80" s="36"/>
      <c r="M80" s="36"/>
      <c r="N80" s="36"/>
      <c r="O80" s="36"/>
      <c r="P80" s="36"/>
      <c r="Q80" s="36"/>
      <c r="R80" s="36"/>
      <c r="S80" s="36"/>
      <c r="T80" s="36"/>
    </row>
    <row r="81" spans="1:20" s="39" customFormat="1" ht="32.25" customHeight="1" x14ac:dyDescent="0.2">
      <c r="A81" s="48"/>
      <c r="B81" s="78" t="s">
        <v>259</v>
      </c>
      <c r="C81" s="47"/>
      <c r="D81" s="47"/>
      <c r="F81" s="38"/>
      <c r="G81" s="38"/>
      <c r="H81" s="37"/>
      <c r="I81" s="36"/>
      <c r="J81" s="36"/>
      <c r="K81" s="36"/>
      <c r="L81" s="36"/>
      <c r="M81" s="36"/>
      <c r="N81" s="36"/>
      <c r="O81" s="36"/>
      <c r="P81" s="36"/>
      <c r="Q81" s="36"/>
      <c r="R81" s="36"/>
      <c r="S81" s="36"/>
      <c r="T81" s="36"/>
    </row>
    <row r="82" spans="1:20" s="39" customFormat="1" x14ac:dyDescent="0.2">
      <c r="A82" s="48"/>
      <c r="B82" s="78"/>
      <c r="C82" s="47"/>
      <c r="D82" s="47"/>
      <c r="F82" s="38"/>
      <c r="G82" s="38"/>
      <c r="H82" s="37"/>
      <c r="I82" s="36"/>
      <c r="J82" s="36"/>
      <c r="K82" s="36"/>
      <c r="L82" s="36"/>
      <c r="M82" s="36"/>
      <c r="N82" s="36"/>
      <c r="O82" s="36"/>
      <c r="P82" s="36"/>
      <c r="Q82" s="36"/>
      <c r="R82" s="36"/>
      <c r="S82" s="36"/>
      <c r="T82" s="36"/>
    </row>
    <row r="83" spans="1:20" s="39" customFormat="1" x14ac:dyDescent="0.2">
      <c r="A83" s="68" t="s">
        <v>195</v>
      </c>
      <c r="B83" s="68" t="s">
        <v>54</v>
      </c>
      <c r="C83" s="40">
        <f>+C84</f>
        <v>9000000</v>
      </c>
      <c r="D83" s="47"/>
      <c r="F83" s="38"/>
      <c r="G83" s="38"/>
      <c r="H83" s="37"/>
      <c r="I83" s="36"/>
      <c r="J83" s="36"/>
      <c r="K83" s="36"/>
      <c r="L83" s="36"/>
      <c r="M83" s="36"/>
      <c r="N83" s="36"/>
      <c r="O83" s="36"/>
      <c r="P83" s="36"/>
      <c r="Q83" s="36"/>
      <c r="R83" s="36"/>
      <c r="S83" s="36"/>
      <c r="T83" s="36"/>
    </row>
    <row r="84" spans="1:20" s="39" customFormat="1" ht="18.75" customHeight="1" x14ac:dyDescent="0.2">
      <c r="A84" s="42" t="s">
        <v>55</v>
      </c>
      <c r="B84" s="48" t="s">
        <v>194</v>
      </c>
      <c r="C84" s="47">
        <v>9000000</v>
      </c>
      <c r="D84" s="47"/>
      <c r="F84" s="38"/>
      <c r="G84" s="38"/>
      <c r="H84" s="37"/>
      <c r="I84" s="36"/>
      <c r="J84" s="36"/>
      <c r="K84" s="36"/>
      <c r="L84" s="36"/>
      <c r="M84" s="36"/>
      <c r="N84" s="36"/>
      <c r="O84" s="36"/>
      <c r="P84" s="36"/>
      <c r="Q84" s="36"/>
      <c r="R84" s="36"/>
      <c r="S84" s="36"/>
      <c r="T84" s="36"/>
    </row>
    <row r="85" spans="1:20" s="39" customFormat="1" ht="45" customHeight="1" x14ac:dyDescent="0.2">
      <c r="A85" s="42"/>
      <c r="B85" s="78" t="s">
        <v>260</v>
      </c>
      <c r="C85" s="47"/>
      <c r="D85" s="47"/>
      <c r="F85" s="38"/>
      <c r="G85" s="38"/>
      <c r="H85" s="37"/>
      <c r="I85" s="36"/>
      <c r="J85" s="36"/>
      <c r="K85" s="36"/>
      <c r="L85" s="36"/>
      <c r="M85" s="36"/>
      <c r="N85" s="36"/>
      <c r="O85" s="36"/>
      <c r="P85" s="36"/>
      <c r="Q85" s="36"/>
      <c r="R85" s="36"/>
      <c r="S85" s="36"/>
      <c r="T85" s="36"/>
    </row>
    <row r="86" spans="1:20" x14ac:dyDescent="0.2">
      <c r="A86" s="42"/>
      <c r="B86" s="48"/>
      <c r="C86" s="47"/>
      <c r="D86" s="46"/>
    </row>
    <row r="87" spans="1:20" ht="13.5" thickBot="1" x14ac:dyDescent="0.25">
      <c r="A87" s="42"/>
      <c r="B87" s="45" t="s">
        <v>71</v>
      </c>
      <c r="D87" s="44">
        <f>SUM(D48:D86)</f>
        <v>50300000</v>
      </c>
    </row>
    <row r="88" spans="1:20" ht="13.5" thickTop="1" x14ac:dyDescent="0.2">
      <c r="A88" s="42"/>
    </row>
    <row r="89" spans="1:20" x14ac:dyDescent="0.2">
      <c r="A89" s="42"/>
    </row>
    <row r="91" spans="1:20" x14ac:dyDescent="0.2">
      <c r="B91" s="36"/>
    </row>
  </sheetData>
  <mergeCells count="3">
    <mergeCell ref="A1:D1"/>
    <mergeCell ref="A2:D2"/>
    <mergeCell ref="B3:E3"/>
  </mergeCells>
  <printOptions horizontalCentered="1" verticalCentered="1"/>
  <pageMargins left="0.39370078740157483" right="0.39370078740157483" top="0.39370078740157483" bottom="0.39370078740157483" header="0.51181102362204722" footer="0.51181102362204722"/>
  <pageSetup scale="80" firstPageNumber="0" fitToHeight="4" orientation="portrait" r:id="rId1"/>
  <headerFooter alignWithMargins="0">
    <oddFooter xml:space="preserve">&amp;LRealizado por: &amp;RRevisado por: </oddFooter>
  </headerFooter>
  <rowBreaks count="1" manualBreakCount="1">
    <brk id="43"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1"/>
  <sheetViews>
    <sheetView topLeftCell="A27" zoomScaleNormal="100" workbookViewId="0">
      <selection activeCell="B51" sqref="B51:D51"/>
    </sheetView>
  </sheetViews>
  <sheetFormatPr baseColWidth="10" defaultRowHeight="12.75" x14ac:dyDescent="0.2"/>
  <cols>
    <col min="1" max="1" width="9.7109375" style="42" customWidth="1"/>
    <col min="2" max="2" width="51.28515625" style="41" customWidth="1"/>
    <col min="3" max="3" width="23.28515625" style="39" customWidth="1"/>
    <col min="4" max="4" width="23.42578125" style="40" customWidth="1"/>
    <col min="5" max="5" width="19.5703125" style="39" hidden="1" customWidth="1"/>
    <col min="6" max="6" width="16.28515625" style="38" hidden="1" customWidth="1"/>
    <col min="7" max="7" width="12.7109375" style="38" hidden="1" customWidth="1"/>
    <col min="8" max="8" width="14.85546875" style="37" hidden="1" customWidth="1"/>
    <col min="9" max="9" width="21.28515625" style="36" hidden="1" customWidth="1"/>
    <col min="10" max="16" width="0" style="36" hidden="1" customWidth="1"/>
    <col min="17" max="17" width="17.28515625" style="36" bestFit="1" customWidth="1"/>
    <col min="18" max="18" width="21.42578125" style="36" customWidth="1"/>
    <col min="19" max="19" width="11.42578125" style="36"/>
    <col min="20" max="20" width="14.5703125" style="36" bestFit="1" customWidth="1"/>
    <col min="21" max="256" width="11.42578125" style="36"/>
    <col min="257" max="257" width="9.7109375" style="36" customWidth="1"/>
    <col min="258" max="258" width="51.28515625" style="36" customWidth="1"/>
    <col min="259" max="259" width="23.28515625" style="36" customWidth="1"/>
    <col min="260" max="260" width="23.42578125" style="36" customWidth="1"/>
    <col min="261" max="272" width="0" style="36" hidden="1" customWidth="1"/>
    <col min="273" max="273" width="17.28515625" style="36" bestFit="1" customWidth="1"/>
    <col min="274" max="274" width="21.42578125" style="36" customWidth="1"/>
    <col min="275" max="275" width="11.42578125" style="36"/>
    <col min="276" max="276" width="14.5703125" style="36" bestFit="1" customWidth="1"/>
    <col min="277" max="512" width="11.42578125" style="36"/>
    <col min="513" max="513" width="9.7109375" style="36" customWidth="1"/>
    <col min="514" max="514" width="51.28515625" style="36" customWidth="1"/>
    <col min="515" max="515" width="23.28515625" style="36" customWidth="1"/>
    <col min="516" max="516" width="23.42578125" style="36" customWidth="1"/>
    <col min="517" max="528" width="0" style="36" hidden="1" customWidth="1"/>
    <col min="529" max="529" width="17.28515625" style="36" bestFit="1" customWidth="1"/>
    <col min="530" max="530" width="21.42578125" style="36" customWidth="1"/>
    <col min="531" max="531" width="11.42578125" style="36"/>
    <col min="532" max="532" width="14.5703125" style="36" bestFit="1" customWidth="1"/>
    <col min="533" max="768" width="11.42578125" style="36"/>
    <col min="769" max="769" width="9.7109375" style="36" customWidth="1"/>
    <col min="770" max="770" width="51.28515625" style="36" customWidth="1"/>
    <col min="771" max="771" width="23.28515625" style="36" customWidth="1"/>
    <col min="772" max="772" width="23.42578125" style="36" customWidth="1"/>
    <col min="773" max="784" width="0" style="36" hidden="1" customWidth="1"/>
    <col min="785" max="785" width="17.28515625" style="36" bestFit="1" customWidth="1"/>
    <col min="786" max="786" width="21.42578125" style="36" customWidth="1"/>
    <col min="787" max="787" width="11.42578125" style="36"/>
    <col min="788" max="788" width="14.5703125" style="36" bestFit="1" customWidth="1"/>
    <col min="789" max="1024" width="11.42578125" style="36"/>
    <col min="1025" max="1025" width="9.7109375" style="36" customWidth="1"/>
    <col min="1026" max="1026" width="51.28515625" style="36" customWidth="1"/>
    <col min="1027" max="1027" width="23.28515625" style="36" customWidth="1"/>
    <col min="1028" max="1028" width="23.42578125" style="36" customWidth="1"/>
    <col min="1029" max="1040" width="0" style="36" hidden="1" customWidth="1"/>
    <col min="1041" max="1041" width="17.28515625" style="36" bestFit="1" customWidth="1"/>
    <col min="1042" max="1042" width="21.42578125" style="36" customWidth="1"/>
    <col min="1043" max="1043" width="11.42578125" style="36"/>
    <col min="1044" max="1044" width="14.5703125" style="36" bestFit="1" customWidth="1"/>
    <col min="1045" max="1280" width="11.42578125" style="36"/>
    <col min="1281" max="1281" width="9.7109375" style="36" customWidth="1"/>
    <col min="1282" max="1282" width="51.28515625" style="36" customWidth="1"/>
    <col min="1283" max="1283" width="23.28515625" style="36" customWidth="1"/>
    <col min="1284" max="1284" width="23.42578125" style="36" customWidth="1"/>
    <col min="1285" max="1296" width="0" style="36" hidden="1" customWidth="1"/>
    <col min="1297" max="1297" width="17.28515625" style="36" bestFit="1" customWidth="1"/>
    <col min="1298" max="1298" width="21.42578125" style="36" customWidth="1"/>
    <col min="1299" max="1299" width="11.42578125" style="36"/>
    <col min="1300" max="1300" width="14.5703125" style="36" bestFit="1" customWidth="1"/>
    <col min="1301" max="1536" width="11.42578125" style="36"/>
    <col min="1537" max="1537" width="9.7109375" style="36" customWidth="1"/>
    <col min="1538" max="1538" width="51.28515625" style="36" customWidth="1"/>
    <col min="1539" max="1539" width="23.28515625" style="36" customWidth="1"/>
    <col min="1540" max="1540" width="23.42578125" style="36" customWidth="1"/>
    <col min="1541" max="1552" width="0" style="36" hidden="1" customWidth="1"/>
    <col min="1553" max="1553" width="17.28515625" style="36" bestFit="1" customWidth="1"/>
    <col min="1554" max="1554" width="21.42578125" style="36" customWidth="1"/>
    <col min="1555" max="1555" width="11.42578125" style="36"/>
    <col min="1556" max="1556" width="14.5703125" style="36" bestFit="1" customWidth="1"/>
    <col min="1557" max="1792" width="11.42578125" style="36"/>
    <col min="1793" max="1793" width="9.7109375" style="36" customWidth="1"/>
    <col min="1794" max="1794" width="51.28515625" style="36" customWidth="1"/>
    <col min="1795" max="1795" width="23.28515625" style="36" customWidth="1"/>
    <col min="1796" max="1796" width="23.42578125" style="36" customWidth="1"/>
    <col min="1797" max="1808" width="0" style="36" hidden="1" customWidth="1"/>
    <col min="1809" max="1809" width="17.28515625" style="36" bestFit="1" customWidth="1"/>
    <col min="1810" max="1810" width="21.42578125" style="36" customWidth="1"/>
    <col min="1811" max="1811" width="11.42578125" style="36"/>
    <col min="1812" max="1812" width="14.5703125" style="36" bestFit="1" customWidth="1"/>
    <col min="1813" max="2048" width="11.42578125" style="36"/>
    <col min="2049" max="2049" width="9.7109375" style="36" customWidth="1"/>
    <col min="2050" max="2050" width="51.28515625" style="36" customWidth="1"/>
    <col min="2051" max="2051" width="23.28515625" style="36" customWidth="1"/>
    <col min="2052" max="2052" width="23.42578125" style="36" customWidth="1"/>
    <col min="2053" max="2064" width="0" style="36" hidden="1" customWidth="1"/>
    <col min="2065" max="2065" width="17.28515625" style="36" bestFit="1" customWidth="1"/>
    <col min="2066" max="2066" width="21.42578125" style="36" customWidth="1"/>
    <col min="2067" max="2067" width="11.42578125" style="36"/>
    <col min="2068" max="2068" width="14.5703125" style="36" bestFit="1" customWidth="1"/>
    <col min="2069" max="2304" width="11.42578125" style="36"/>
    <col min="2305" max="2305" width="9.7109375" style="36" customWidth="1"/>
    <col min="2306" max="2306" width="51.28515625" style="36" customWidth="1"/>
    <col min="2307" max="2307" width="23.28515625" style="36" customWidth="1"/>
    <col min="2308" max="2308" width="23.42578125" style="36" customWidth="1"/>
    <col min="2309" max="2320" width="0" style="36" hidden="1" customWidth="1"/>
    <col min="2321" max="2321" width="17.28515625" style="36" bestFit="1" customWidth="1"/>
    <col min="2322" max="2322" width="21.42578125" style="36" customWidth="1"/>
    <col min="2323" max="2323" width="11.42578125" style="36"/>
    <col min="2324" max="2324" width="14.5703125" style="36" bestFit="1" customWidth="1"/>
    <col min="2325" max="2560" width="11.42578125" style="36"/>
    <col min="2561" max="2561" width="9.7109375" style="36" customWidth="1"/>
    <col min="2562" max="2562" width="51.28515625" style="36" customWidth="1"/>
    <col min="2563" max="2563" width="23.28515625" style="36" customWidth="1"/>
    <col min="2564" max="2564" width="23.42578125" style="36" customWidth="1"/>
    <col min="2565" max="2576" width="0" style="36" hidden="1" customWidth="1"/>
    <col min="2577" max="2577" width="17.28515625" style="36" bestFit="1" customWidth="1"/>
    <col min="2578" max="2578" width="21.42578125" style="36" customWidth="1"/>
    <col min="2579" max="2579" width="11.42578125" style="36"/>
    <col min="2580" max="2580" width="14.5703125" style="36" bestFit="1" customWidth="1"/>
    <col min="2581" max="2816" width="11.42578125" style="36"/>
    <col min="2817" max="2817" width="9.7109375" style="36" customWidth="1"/>
    <col min="2818" max="2818" width="51.28515625" style="36" customWidth="1"/>
    <col min="2819" max="2819" width="23.28515625" style="36" customWidth="1"/>
    <col min="2820" max="2820" width="23.42578125" style="36" customWidth="1"/>
    <col min="2821" max="2832" width="0" style="36" hidden="1" customWidth="1"/>
    <col min="2833" max="2833" width="17.28515625" style="36" bestFit="1" customWidth="1"/>
    <col min="2834" max="2834" width="21.42578125" style="36" customWidth="1"/>
    <col min="2835" max="2835" width="11.42578125" style="36"/>
    <col min="2836" max="2836" width="14.5703125" style="36" bestFit="1" customWidth="1"/>
    <col min="2837" max="3072" width="11.42578125" style="36"/>
    <col min="3073" max="3073" width="9.7109375" style="36" customWidth="1"/>
    <col min="3074" max="3074" width="51.28515625" style="36" customWidth="1"/>
    <col min="3075" max="3075" width="23.28515625" style="36" customWidth="1"/>
    <col min="3076" max="3076" width="23.42578125" style="36" customWidth="1"/>
    <col min="3077" max="3088" width="0" style="36" hidden="1" customWidth="1"/>
    <col min="3089" max="3089" width="17.28515625" style="36" bestFit="1" customWidth="1"/>
    <col min="3090" max="3090" width="21.42578125" style="36" customWidth="1"/>
    <col min="3091" max="3091" width="11.42578125" style="36"/>
    <col min="3092" max="3092" width="14.5703125" style="36" bestFit="1" customWidth="1"/>
    <col min="3093" max="3328" width="11.42578125" style="36"/>
    <col min="3329" max="3329" width="9.7109375" style="36" customWidth="1"/>
    <col min="3330" max="3330" width="51.28515625" style="36" customWidth="1"/>
    <col min="3331" max="3331" width="23.28515625" style="36" customWidth="1"/>
    <col min="3332" max="3332" width="23.42578125" style="36" customWidth="1"/>
    <col min="3333" max="3344" width="0" style="36" hidden="1" customWidth="1"/>
    <col min="3345" max="3345" width="17.28515625" style="36" bestFit="1" customWidth="1"/>
    <col min="3346" max="3346" width="21.42578125" style="36" customWidth="1"/>
    <col min="3347" max="3347" width="11.42578125" style="36"/>
    <col min="3348" max="3348" width="14.5703125" style="36" bestFit="1" customWidth="1"/>
    <col min="3349" max="3584" width="11.42578125" style="36"/>
    <col min="3585" max="3585" width="9.7109375" style="36" customWidth="1"/>
    <col min="3586" max="3586" width="51.28515625" style="36" customWidth="1"/>
    <col min="3587" max="3587" width="23.28515625" style="36" customWidth="1"/>
    <col min="3588" max="3588" width="23.42578125" style="36" customWidth="1"/>
    <col min="3589" max="3600" width="0" style="36" hidden="1" customWidth="1"/>
    <col min="3601" max="3601" width="17.28515625" style="36" bestFit="1" customWidth="1"/>
    <col min="3602" max="3602" width="21.42578125" style="36" customWidth="1"/>
    <col min="3603" max="3603" width="11.42578125" style="36"/>
    <col min="3604" max="3604" width="14.5703125" style="36" bestFit="1" customWidth="1"/>
    <col min="3605" max="3840" width="11.42578125" style="36"/>
    <col min="3841" max="3841" width="9.7109375" style="36" customWidth="1"/>
    <col min="3842" max="3842" width="51.28515625" style="36" customWidth="1"/>
    <col min="3843" max="3843" width="23.28515625" style="36" customWidth="1"/>
    <col min="3844" max="3844" width="23.42578125" style="36" customWidth="1"/>
    <col min="3845" max="3856" width="0" style="36" hidden="1" customWidth="1"/>
    <col min="3857" max="3857" width="17.28515625" style="36" bestFit="1" customWidth="1"/>
    <col min="3858" max="3858" width="21.42578125" style="36" customWidth="1"/>
    <col min="3859" max="3859" width="11.42578125" style="36"/>
    <col min="3860" max="3860" width="14.5703125" style="36" bestFit="1" customWidth="1"/>
    <col min="3861" max="4096" width="11.42578125" style="36"/>
    <col min="4097" max="4097" width="9.7109375" style="36" customWidth="1"/>
    <col min="4098" max="4098" width="51.28515625" style="36" customWidth="1"/>
    <col min="4099" max="4099" width="23.28515625" style="36" customWidth="1"/>
    <col min="4100" max="4100" width="23.42578125" style="36" customWidth="1"/>
    <col min="4101" max="4112" width="0" style="36" hidden="1" customWidth="1"/>
    <col min="4113" max="4113" width="17.28515625" style="36" bestFit="1" customWidth="1"/>
    <col min="4114" max="4114" width="21.42578125" style="36" customWidth="1"/>
    <col min="4115" max="4115" width="11.42578125" style="36"/>
    <col min="4116" max="4116" width="14.5703125" style="36" bestFit="1" customWidth="1"/>
    <col min="4117" max="4352" width="11.42578125" style="36"/>
    <col min="4353" max="4353" width="9.7109375" style="36" customWidth="1"/>
    <col min="4354" max="4354" width="51.28515625" style="36" customWidth="1"/>
    <col min="4355" max="4355" width="23.28515625" style="36" customWidth="1"/>
    <col min="4356" max="4356" width="23.42578125" style="36" customWidth="1"/>
    <col min="4357" max="4368" width="0" style="36" hidden="1" customWidth="1"/>
    <col min="4369" max="4369" width="17.28515625" style="36" bestFit="1" customWidth="1"/>
    <col min="4370" max="4370" width="21.42578125" style="36" customWidth="1"/>
    <col min="4371" max="4371" width="11.42578125" style="36"/>
    <col min="4372" max="4372" width="14.5703125" style="36" bestFit="1" customWidth="1"/>
    <col min="4373" max="4608" width="11.42578125" style="36"/>
    <col min="4609" max="4609" width="9.7109375" style="36" customWidth="1"/>
    <col min="4610" max="4610" width="51.28515625" style="36" customWidth="1"/>
    <col min="4611" max="4611" width="23.28515625" style="36" customWidth="1"/>
    <col min="4612" max="4612" width="23.42578125" style="36" customWidth="1"/>
    <col min="4613" max="4624" width="0" style="36" hidden="1" customWidth="1"/>
    <col min="4625" max="4625" width="17.28515625" style="36" bestFit="1" customWidth="1"/>
    <col min="4626" max="4626" width="21.42578125" style="36" customWidth="1"/>
    <col min="4627" max="4627" width="11.42578125" style="36"/>
    <col min="4628" max="4628" width="14.5703125" style="36" bestFit="1" customWidth="1"/>
    <col min="4629" max="4864" width="11.42578125" style="36"/>
    <col min="4865" max="4865" width="9.7109375" style="36" customWidth="1"/>
    <col min="4866" max="4866" width="51.28515625" style="36" customWidth="1"/>
    <col min="4867" max="4867" width="23.28515625" style="36" customWidth="1"/>
    <col min="4868" max="4868" width="23.42578125" style="36" customWidth="1"/>
    <col min="4869" max="4880" width="0" style="36" hidden="1" customWidth="1"/>
    <col min="4881" max="4881" width="17.28515625" style="36" bestFit="1" customWidth="1"/>
    <col min="4882" max="4882" width="21.42578125" style="36" customWidth="1"/>
    <col min="4883" max="4883" width="11.42578125" style="36"/>
    <col min="4884" max="4884" width="14.5703125" style="36" bestFit="1" customWidth="1"/>
    <col min="4885" max="5120" width="11.42578125" style="36"/>
    <col min="5121" max="5121" width="9.7109375" style="36" customWidth="1"/>
    <col min="5122" max="5122" width="51.28515625" style="36" customWidth="1"/>
    <col min="5123" max="5123" width="23.28515625" style="36" customWidth="1"/>
    <col min="5124" max="5124" width="23.42578125" style="36" customWidth="1"/>
    <col min="5125" max="5136" width="0" style="36" hidden="1" customWidth="1"/>
    <col min="5137" max="5137" width="17.28515625" style="36" bestFit="1" customWidth="1"/>
    <col min="5138" max="5138" width="21.42578125" style="36" customWidth="1"/>
    <col min="5139" max="5139" width="11.42578125" style="36"/>
    <col min="5140" max="5140" width="14.5703125" style="36" bestFit="1" customWidth="1"/>
    <col min="5141" max="5376" width="11.42578125" style="36"/>
    <col min="5377" max="5377" width="9.7109375" style="36" customWidth="1"/>
    <col min="5378" max="5378" width="51.28515625" style="36" customWidth="1"/>
    <col min="5379" max="5379" width="23.28515625" style="36" customWidth="1"/>
    <col min="5380" max="5380" width="23.42578125" style="36" customWidth="1"/>
    <col min="5381" max="5392" width="0" style="36" hidden="1" customWidth="1"/>
    <col min="5393" max="5393" width="17.28515625" style="36" bestFit="1" customWidth="1"/>
    <col min="5394" max="5394" width="21.42578125" style="36" customWidth="1"/>
    <col min="5395" max="5395" width="11.42578125" style="36"/>
    <col min="5396" max="5396" width="14.5703125" style="36" bestFit="1" customWidth="1"/>
    <col min="5397" max="5632" width="11.42578125" style="36"/>
    <col min="5633" max="5633" width="9.7109375" style="36" customWidth="1"/>
    <col min="5634" max="5634" width="51.28515625" style="36" customWidth="1"/>
    <col min="5635" max="5635" width="23.28515625" style="36" customWidth="1"/>
    <col min="5636" max="5636" width="23.42578125" style="36" customWidth="1"/>
    <col min="5637" max="5648" width="0" style="36" hidden="1" customWidth="1"/>
    <col min="5649" max="5649" width="17.28515625" style="36" bestFit="1" customWidth="1"/>
    <col min="5650" max="5650" width="21.42578125" style="36" customWidth="1"/>
    <col min="5651" max="5651" width="11.42578125" style="36"/>
    <col min="5652" max="5652" width="14.5703125" style="36" bestFit="1" customWidth="1"/>
    <col min="5653" max="5888" width="11.42578125" style="36"/>
    <col min="5889" max="5889" width="9.7109375" style="36" customWidth="1"/>
    <col min="5890" max="5890" width="51.28515625" style="36" customWidth="1"/>
    <col min="5891" max="5891" width="23.28515625" style="36" customWidth="1"/>
    <col min="5892" max="5892" width="23.42578125" style="36" customWidth="1"/>
    <col min="5893" max="5904" width="0" style="36" hidden="1" customWidth="1"/>
    <col min="5905" max="5905" width="17.28515625" style="36" bestFit="1" customWidth="1"/>
    <col min="5906" max="5906" width="21.42578125" style="36" customWidth="1"/>
    <col min="5907" max="5907" width="11.42578125" style="36"/>
    <col min="5908" max="5908" width="14.5703125" style="36" bestFit="1" customWidth="1"/>
    <col min="5909" max="6144" width="11.42578125" style="36"/>
    <col min="6145" max="6145" width="9.7109375" style="36" customWidth="1"/>
    <col min="6146" max="6146" width="51.28515625" style="36" customWidth="1"/>
    <col min="6147" max="6147" width="23.28515625" style="36" customWidth="1"/>
    <col min="6148" max="6148" width="23.42578125" style="36" customWidth="1"/>
    <col min="6149" max="6160" width="0" style="36" hidden="1" customWidth="1"/>
    <col min="6161" max="6161" width="17.28515625" style="36" bestFit="1" customWidth="1"/>
    <col min="6162" max="6162" width="21.42578125" style="36" customWidth="1"/>
    <col min="6163" max="6163" width="11.42578125" style="36"/>
    <col min="6164" max="6164" width="14.5703125" style="36" bestFit="1" customWidth="1"/>
    <col min="6165" max="6400" width="11.42578125" style="36"/>
    <col min="6401" max="6401" width="9.7109375" style="36" customWidth="1"/>
    <col min="6402" max="6402" width="51.28515625" style="36" customWidth="1"/>
    <col min="6403" max="6403" width="23.28515625" style="36" customWidth="1"/>
    <col min="6404" max="6404" width="23.42578125" style="36" customWidth="1"/>
    <col min="6405" max="6416" width="0" style="36" hidden="1" customWidth="1"/>
    <col min="6417" max="6417" width="17.28515625" style="36" bestFit="1" customWidth="1"/>
    <col min="6418" max="6418" width="21.42578125" style="36" customWidth="1"/>
    <col min="6419" max="6419" width="11.42578125" style="36"/>
    <col min="6420" max="6420" width="14.5703125" style="36" bestFit="1" customWidth="1"/>
    <col min="6421" max="6656" width="11.42578125" style="36"/>
    <col min="6657" max="6657" width="9.7109375" style="36" customWidth="1"/>
    <col min="6658" max="6658" width="51.28515625" style="36" customWidth="1"/>
    <col min="6659" max="6659" width="23.28515625" style="36" customWidth="1"/>
    <col min="6660" max="6660" width="23.42578125" style="36" customWidth="1"/>
    <col min="6661" max="6672" width="0" style="36" hidden="1" customWidth="1"/>
    <col min="6673" max="6673" width="17.28515625" style="36" bestFit="1" customWidth="1"/>
    <col min="6674" max="6674" width="21.42578125" style="36" customWidth="1"/>
    <col min="6675" max="6675" width="11.42578125" style="36"/>
    <col min="6676" max="6676" width="14.5703125" style="36" bestFit="1" customWidth="1"/>
    <col min="6677" max="6912" width="11.42578125" style="36"/>
    <col min="6913" max="6913" width="9.7109375" style="36" customWidth="1"/>
    <col min="6914" max="6914" width="51.28515625" style="36" customWidth="1"/>
    <col min="6915" max="6915" width="23.28515625" style="36" customWidth="1"/>
    <col min="6916" max="6916" width="23.42578125" style="36" customWidth="1"/>
    <col min="6917" max="6928" width="0" style="36" hidden="1" customWidth="1"/>
    <col min="6929" max="6929" width="17.28515625" style="36" bestFit="1" customWidth="1"/>
    <col min="6930" max="6930" width="21.42578125" style="36" customWidth="1"/>
    <col min="6931" max="6931" width="11.42578125" style="36"/>
    <col min="6932" max="6932" width="14.5703125" style="36" bestFit="1" customWidth="1"/>
    <col min="6933" max="7168" width="11.42578125" style="36"/>
    <col min="7169" max="7169" width="9.7109375" style="36" customWidth="1"/>
    <col min="7170" max="7170" width="51.28515625" style="36" customWidth="1"/>
    <col min="7171" max="7171" width="23.28515625" style="36" customWidth="1"/>
    <col min="7172" max="7172" width="23.42578125" style="36" customWidth="1"/>
    <col min="7173" max="7184" width="0" style="36" hidden="1" customWidth="1"/>
    <col min="7185" max="7185" width="17.28515625" style="36" bestFit="1" customWidth="1"/>
    <col min="7186" max="7186" width="21.42578125" style="36" customWidth="1"/>
    <col min="7187" max="7187" width="11.42578125" style="36"/>
    <col min="7188" max="7188" width="14.5703125" style="36" bestFit="1" customWidth="1"/>
    <col min="7189" max="7424" width="11.42578125" style="36"/>
    <col min="7425" max="7425" width="9.7109375" style="36" customWidth="1"/>
    <col min="7426" max="7426" width="51.28515625" style="36" customWidth="1"/>
    <col min="7427" max="7427" width="23.28515625" style="36" customWidth="1"/>
    <col min="7428" max="7428" width="23.42578125" style="36" customWidth="1"/>
    <col min="7429" max="7440" width="0" style="36" hidden="1" customWidth="1"/>
    <col min="7441" max="7441" width="17.28515625" style="36" bestFit="1" customWidth="1"/>
    <col min="7442" max="7442" width="21.42578125" style="36" customWidth="1"/>
    <col min="7443" max="7443" width="11.42578125" style="36"/>
    <col min="7444" max="7444" width="14.5703125" style="36" bestFit="1" customWidth="1"/>
    <col min="7445" max="7680" width="11.42578125" style="36"/>
    <col min="7681" max="7681" width="9.7109375" style="36" customWidth="1"/>
    <col min="7682" max="7682" width="51.28515625" style="36" customWidth="1"/>
    <col min="7683" max="7683" width="23.28515625" style="36" customWidth="1"/>
    <col min="7684" max="7684" width="23.42578125" style="36" customWidth="1"/>
    <col min="7685" max="7696" width="0" style="36" hidden="1" customWidth="1"/>
    <col min="7697" max="7697" width="17.28515625" style="36" bestFit="1" customWidth="1"/>
    <col min="7698" max="7698" width="21.42578125" style="36" customWidth="1"/>
    <col min="7699" max="7699" width="11.42578125" style="36"/>
    <col min="7700" max="7700" width="14.5703125" style="36" bestFit="1" customWidth="1"/>
    <col min="7701" max="7936" width="11.42578125" style="36"/>
    <col min="7937" max="7937" width="9.7109375" style="36" customWidth="1"/>
    <col min="7938" max="7938" width="51.28515625" style="36" customWidth="1"/>
    <col min="7939" max="7939" width="23.28515625" style="36" customWidth="1"/>
    <col min="7940" max="7940" width="23.42578125" style="36" customWidth="1"/>
    <col min="7941" max="7952" width="0" style="36" hidden="1" customWidth="1"/>
    <col min="7953" max="7953" width="17.28515625" style="36" bestFit="1" customWidth="1"/>
    <col min="7954" max="7954" width="21.42578125" style="36" customWidth="1"/>
    <col min="7955" max="7955" width="11.42578125" style="36"/>
    <col min="7956" max="7956" width="14.5703125" style="36" bestFit="1" customWidth="1"/>
    <col min="7957" max="8192" width="11.42578125" style="36"/>
    <col min="8193" max="8193" width="9.7109375" style="36" customWidth="1"/>
    <col min="8194" max="8194" width="51.28515625" style="36" customWidth="1"/>
    <col min="8195" max="8195" width="23.28515625" style="36" customWidth="1"/>
    <col min="8196" max="8196" width="23.42578125" style="36" customWidth="1"/>
    <col min="8197" max="8208" width="0" style="36" hidden="1" customWidth="1"/>
    <col min="8209" max="8209" width="17.28515625" style="36" bestFit="1" customWidth="1"/>
    <col min="8210" max="8210" width="21.42578125" style="36" customWidth="1"/>
    <col min="8211" max="8211" width="11.42578125" style="36"/>
    <col min="8212" max="8212" width="14.5703125" style="36" bestFit="1" customWidth="1"/>
    <col min="8213" max="8448" width="11.42578125" style="36"/>
    <col min="8449" max="8449" width="9.7109375" style="36" customWidth="1"/>
    <col min="8450" max="8450" width="51.28515625" style="36" customWidth="1"/>
    <col min="8451" max="8451" width="23.28515625" style="36" customWidth="1"/>
    <col min="8452" max="8452" width="23.42578125" style="36" customWidth="1"/>
    <col min="8453" max="8464" width="0" style="36" hidden="1" customWidth="1"/>
    <col min="8465" max="8465" width="17.28515625" style="36" bestFit="1" customWidth="1"/>
    <col min="8466" max="8466" width="21.42578125" style="36" customWidth="1"/>
    <col min="8467" max="8467" width="11.42578125" style="36"/>
    <col min="8468" max="8468" width="14.5703125" style="36" bestFit="1" customWidth="1"/>
    <col min="8469" max="8704" width="11.42578125" style="36"/>
    <col min="8705" max="8705" width="9.7109375" style="36" customWidth="1"/>
    <col min="8706" max="8706" width="51.28515625" style="36" customWidth="1"/>
    <col min="8707" max="8707" width="23.28515625" style="36" customWidth="1"/>
    <col min="8708" max="8708" width="23.42578125" style="36" customWidth="1"/>
    <col min="8709" max="8720" width="0" style="36" hidden="1" customWidth="1"/>
    <col min="8721" max="8721" width="17.28515625" style="36" bestFit="1" customWidth="1"/>
    <col min="8722" max="8722" width="21.42578125" style="36" customWidth="1"/>
    <col min="8723" max="8723" width="11.42578125" style="36"/>
    <col min="8724" max="8724" width="14.5703125" style="36" bestFit="1" customWidth="1"/>
    <col min="8725" max="8960" width="11.42578125" style="36"/>
    <col min="8961" max="8961" width="9.7109375" style="36" customWidth="1"/>
    <col min="8962" max="8962" width="51.28515625" style="36" customWidth="1"/>
    <col min="8963" max="8963" width="23.28515625" style="36" customWidth="1"/>
    <col min="8964" max="8964" width="23.42578125" style="36" customWidth="1"/>
    <col min="8965" max="8976" width="0" style="36" hidden="1" customWidth="1"/>
    <col min="8977" max="8977" width="17.28515625" style="36" bestFit="1" customWidth="1"/>
    <col min="8978" max="8978" width="21.42578125" style="36" customWidth="1"/>
    <col min="8979" max="8979" width="11.42578125" style="36"/>
    <col min="8980" max="8980" width="14.5703125" style="36" bestFit="1" customWidth="1"/>
    <col min="8981" max="9216" width="11.42578125" style="36"/>
    <col min="9217" max="9217" width="9.7109375" style="36" customWidth="1"/>
    <col min="9218" max="9218" width="51.28515625" style="36" customWidth="1"/>
    <col min="9219" max="9219" width="23.28515625" style="36" customWidth="1"/>
    <col min="9220" max="9220" width="23.42578125" style="36" customWidth="1"/>
    <col min="9221" max="9232" width="0" style="36" hidden="1" customWidth="1"/>
    <col min="9233" max="9233" width="17.28515625" style="36" bestFit="1" customWidth="1"/>
    <col min="9234" max="9234" width="21.42578125" style="36" customWidth="1"/>
    <col min="9235" max="9235" width="11.42578125" style="36"/>
    <col min="9236" max="9236" width="14.5703125" style="36" bestFit="1" customWidth="1"/>
    <col min="9237" max="9472" width="11.42578125" style="36"/>
    <col min="9473" max="9473" width="9.7109375" style="36" customWidth="1"/>
    <col min="9474" max="9474" width="51.28515625" style="36" customWidth="1"/>
    <col min="9475" max="9475" width="23.28515625" style="36" customWidth="1"/>
    <col min="9476" max="9476" width="23.42578125" style="36" customWidth="1"/>
    <col min="9477" max="9488" width="0" style="36" hidden="1" customWidth="1"/>
    <col min="9489" max="9489" width="17.28515625" style="36" bestFit="1" customWidth="1"/>
    <col min="9490" max="9490" width="21.42578125" style="36" customWidth="1"/>
    <col min="9491" max="9491" width="11.42578125" style="36"/>
    <col min="9492" max="9492" width="14.5703125" style="36" bestFit="1" customWidth="1"/>
    <col min="9493" max="9728" width="11.42578125" style="36"/>
    <col min="9729" max="9729" width="9.7109375" style="36" customWidth="1"/>
    <col min="9730" max="9730" width="51.28515625" style="36" customWidth="1"/>
    <col min="9731" max="9731" width="23.28515625" style="36" customWidth="1"/>
    <col min="9732" max="9732" width="23.42578125" style="36" customWidth="1"/>
    <col min="9733" max="9744" width="0" style="36" hidden="1" customWidth="1"/>
    <col min="9745" max="9745" width="17.28515625" style="36" bestFit="1" customWidth="1"/>
    <col min="9746" max="9746" width="21.42578125" style="36" customWidth="1"/>
    <col min="9747" max="9747" width="11.42578125" style="36"/>
    <col min="9748" max="9748" width="14.5703125" style="36" bestFit="1" customWidth="1"/>
    <col min="9749" max="9984" width="11.42578125" style="36"/>
    <col min="9985" max="9985" width="9.7109375" style="36" customWidth="1"/>
    <col min="9986" max="9986" width="51.28515625" style="36" customWidth="1"/>
    <col min="9987" max="9987" width="23.28515625" style="36" customWidth="1"/>
    <col min="9988" max="9988" width="23.42578125" style="36" customWidth="1"/>
    <col min="9989" max="10000" width="0" style="36" hidden="1" customWidth="1"/>
    <col min="10001" max="10001" width="17.28515625" style="36" bestFit="1" customWidth="1"/>
    <col min="10002" max="10002" width="21.42578125" style="36" customWidth="1"/>
    <col min="10003" max="10003" width="11.42578125" style="36"/>
    <col min="10004" max="10004" width="14.5703125" style="36" bestFit="1" customWidth="1"/>
    <col min="10005" max="10240" width="11.42578125" style="36"/>
    <col min="10241" max="10241" width="9.7109375" style="36" customWidth="1"/>
    <col min="10242" max="10242" width="51.28515625" style="36" customWidth="1"/>
    <col min="10243" max="10243" width="23.28515625" style="36" customWidth="1"/>
    <col min="10244" max="10244" width="23.42578125" style="36" customWidth="1"/>
    <col min="10245" max="10256" width="0" style="36" hidden="1" customWidth="1"/>
    <col min="10257" max="10257" width="17.28515625" style="36" bestFit="1" customWidth="1"/>
    <col min="10258" max="10258" width="21.42578125" style="36" customWidth="1"/>
    <col min="10259" max="10259" width="11.42578125" style="36"/>
    <col min="10260" max="10260" width="14.5703125" style="36" bestFit="1" customWidth="1"/>
    <col min="10261" max="10496" width="11.42578125" style="36"/>
    <col min="10497" max="10497" width="9.7109375" style="36" customWidth="1"/>
    <col min="10498" max="10498" width="51.28515625" style="36" customWidth="1"/>
    <col min="10499" max="10499" width="23.28515625" style="36" customWidth="1"/>
    <col min="10500" max="10500" width="23.42578125" style="36" customWidth="1"/>
    <col min="10501" max="10512" width="0" style="36" hidden="1" customWidth="1"/>
    <col min="10513" max="10513" width="17.28515625" style="36" bestFit="1" customWidth="1"/>
    <col min="10514" max="10514" width="21.42578125" style="36" customWidth="1"/>
    <col min="10515" max="10515" width="11.42578125" style="36"/>
    <col min="10516" max="10516" width="14.5703125" style="36" bestFit="1" customWidth="1"/>
    <col min="10517" max="10752" width="11.42578125" style="36"/>
    <col min="10753" max="10753" width="9.7109375" style="36" customWidth="1"/>
    <col min="10754" max="10754" width="51.28515625" style="36" customWidth="1"/>
    <col min="10755" max="10755" width="23.28515625" style="36" customWidth="1"/>
    <col min="10756" max="10756" width="23.42578125" style="36" customWidth="1"/>
    <col min="10757" max="10768" width="0" style="36" hidden="1" customWidth="1"/>
    <col min="10769" max="10769" width="17.28515625" style="36" bestFit="1" customWidth="1"/>
    <col min="10770" max="10770" width="21.42578125" style="36" customWidth="1"/>
    <col min="10771" max="10771" width="11.42578125" style="36"/>
    <col min="10772" max="10772" width="14.5703125" style="36" bestFit="1" customWidth="1"/>
    <col min="10773" max="11008" width="11.42578125" style="36"/>
    <col min="11009" max="11009" width="9.7109375" style="36" customWidth="1"/>
    <col min="11010" max="11010" width="51.28515625" style="36" customWidth="1"/>
    <col min="11011" max="11011" width="23.28515625" style="36" customWidth="1"/>
    <col min="11012" max="11012" width="23.42578125" style="36" customWidth="1"/>
    <col min="11013" max="11024" width="0" style="36" hidden="1" customWidth="1"/>
    <col min="11025" max="11025" width="17.28515625" style="36" bestFit="1" customWidth="1"/>
    <col min="11026" max="11026" width="21.42578125" style="36" customWidth="1"/>
    <col min="11027" max="11027" width="11.42578125" style="36"/>
    <col min="11028" max="11028" width="14.5703125" style="36" bestFit="1" customWidth="1"/>
    <col min="11029" max="11264" width="11.42578125" style="36"/>
    <col min="11265" max="11265" width="9.7109375" style="36" customWidth="1"/>
    <col min="11266" max="11266" width="51.28515625" style="36" customWidth="1"/>
    <col min="11267" max="11267" width="23.28515625" style="36" customWidth="1"/>
    <col min="11268" max="11268" width="23.42578125" style="36" customWidth="1"/>
    <col min="11269" max="11280" width="0" style="36" hidden="1" customWidth="1"/>
    <col min="11281" max="11281" width="17.28515625" style="36" bestFit="1" customWidth="1"/>
    <col min="11282" max="11282" width="21.42578125" style="36" customWidth="1"/>
    <col min="11283" max="11283" width="11.42578125" style="36"/>
    <col min="11284" max="11284" width="14.5703125" style="36" bestFit="1" customWidth="1"/>
    <col min="11285" max="11520" width="11.42578125" style="36"/>
    <col min="11521" max="11521" width="9.7109375" style="36" customWidth="1"/>
    <col min="11522" max="11522" width="51.28515625" style="36" customWidth="1"/>
    <col min="11523" max="11523" width="23.28515625" style="36" customWidth="1"/>
    <col min="11524" max="11524" width="23.42578125" style="36" customWidth="1"/>
    <col min="11525" max="11536" width="0" style="36" hidden="1" customWidth="1"/>
    <col min="11537" max="11537" width="17.28515625" style="36" bestFit="1" customWidth="1"/>
    <col min="11538" max="11538" width="21.42578125" style="36" customWidth="1"/>
    <col min="11539" max="11539" width="11.42578125" style="36"/>
    <col min="11540" max="11540" width="14.5703125" style="36" bestFit="1" customWidth="1"/>
    <col min="11541" max="11776" width="11.42578125" style="36"/>
    <col min="11777" max="11777" width="9.7109375" style="36" customWidth="1"/>
    <col min="11778" max="11778" width="51.28515625" style="36" customWidth="1"/>
    <col min="11779" max="11779" width="23.28515625" style="36" customWidth="1"/>
    <col min="11780" max="11780" width="23.42578125" style="36" customWidth="1"/>
    <col min="11781" max="11792" width="0" style="36" hidden="1" customWidth="1"/>
    <col min="11793" max="11793" width="17.28515625" style="36" bestFit="1" customWidth="1"/>
    <col min="11794" max="11794" width="21.42578125" style="36" customWidth="1"/>
    <col min="11795" max="11795" width="11.42578125" style="36"/>
    <col min="11796" max="11796" width="14.5703125" style="36" bestFit="1" customWidth="1"/>
    <col min="11797" max="12032" width="11.42578125" style="36"/>
    <col min="12033" max="12033" width="9.7109375" style="36" customWidth="1"/>
    <col min="12034" max="12034" width="51.28515625" style="36" customWidth="1"/>
    <col min="12035" max="12035" width="23.28515625" style="36" customWidth="1"/>
    <col min="12036" max="12036" width="23.42578125" style="36" customWidth="1"/>
    <col min="12037" max="12048" width="0" style="36" hidden="1" customWidth="1"/>
    <col min="12049" max="12049" width="17.28515625" style="36" bestFit="1" customWidth="1"/>
    <col min="12050" max="12050" width="21.42578125" style="36" customWidth="1"/>
    <col min="12051" max="12051" width="11.42578125" style="36"/>
    <col min="12052" max="12052" width="14.5703125" style="36" bestFit="1" customWidth="1"/>
    <col min="12053" max="12288" width="11.42578125" style="36"/>
    <col min="12289" max="12289" width="9.7109375" style="36" customWidth="1"/>
    <col min="12290" max="12290" width="51.28515625" style="36" customWidth="1"/>
    <col min="12291" max="12291" width="23.28515625" style="36" customWidth="1"/>
    <col min="12292" max="12292" width="23.42578125" style="36" customWidth="1"/>
    <col min="12293" max="12304" width="0" style="36" hidden="1" customWidth="1"/>
    <col min="12305" max="12305" width="17.28515625" style="36" bestFit="1" customWidth="1"/>
    <col min="12306" max="12306" width="21.42578125" style="36" customWidth="1"/>
    <col min="12307" max="12307" width="11.42578125" style="36"/>
    <col min="12308" max="12308" width="14.5703125" style="36" bestFit="1" customWidth="1"/>
    <col min="12309" max="12544" width="11.42578125" style="36"/>
    <col min="12545" max="12545" width="9.7109375" style="36" customWidth="1"/>
    <col min="12546" max="12546" width="51.28515625" style="36" customWidth="1"/>
    <col min="12547" max="12547" width="23.28515625" style="36" customWidth="1"/>
    <col min="12548" max="12548" width="23.42578125" style="36" customWidth="1"/>
    <col min="12549" max="12560" width="0" style="36" hidden="1" customWidth="1"/>
    <col min="12561" max="12561" width="17.28515625" style="36" bestFit="1" customWidth="1"/>
    <col min="12562" max="12562" width="21.42578125" style="36" customWidth="1"/>
    <col min="12563" max="12563" width="11.42578125" style="36"/>
    <col min="12564" max="12564" width="14.5703125" style="36" bestFit="1" customWidth="1"/>
    <col min="12565" max="12800" width="11.42578125" style="36"/>
    <col min="12801" max="12801" width="9.7109375" style="36" customWidth="1"/>
    <col min="12802" max="12802" width="51.28515625" style="36" customWidth="1"/>
    <col min="12803" max="12803" width="23.28515625" style="36" customWidth="1"/>
    <col min="12804" max="12804" width="23.42578125" style="36" customWidth="1"/>
    <col min="12805" max="12816" width="0" style="36" hidden="1" customWidth="1"/>
    <col min="12817" max="12817" width="17.28515625" style="36" bestFit="1" customWidth="1"/>
    <col min="12818" max="12818" width="21.42578125" style="36" customWidth="1"/>
    <col min="12819" max="12819" width="11.42578125" style="36"/>
    <col min="12820" max="12820" width="14.5703125" style="36" bestFit="1" customWidth="1"/>
    <col min="12821" max="13056" width="11.42578125" style="36"/>
    <col min="13057" max="13057" width="9.7109375" style="36" customWidth="1"/>
    <col min="13058" max="13058" width="51.28515625" style="36" customWidth="1"/>
    <col min="13059" max="13059" width="23.28515625" style="36" customWidth="1"/>
    <col min="13060" max="13060" width="23.42578125" style="36" customWidth="1"/>
    <col min="13061" max="13072" width="0" style="36" hidden="1" customWidth="1"/>
    <col min="13073" max="13073" width="17.28515625" style="36" bestFit="1" customWidth="1"/>
    <col min="13074" max="13074" width="21.42578125" style="36" customWidth="1"/>
    <col min="13075" max="13075" width="11.42578125" style="36"/>
    <col min="13076" max="13076" width="14.5703125" style="36" bestFit="1" customWidth="1"/>
    <col min="13077" max="13312" width="11.42578125" style="36"/>
    <col min="13313" max="13313" width="9.7109375" style="36" customWidth="1"/>
    <col min="13314" max="13314" width="51.28515625" style="36" customWidth="1"/>
    <col min="13315" max="13315" width="23.28515625" style="36" customWidth="1"/>
    <col min="13316" max="13316" width="23.42578125" style="36" customWidth="1"/>
    <col min="13317" max="13328" width="0" style="36" hidden="1" customWidth="1"/>
    <col min="13329" max="13329" width="17.28515625" style="36" bestFit="1" customWidth="1"/>
    <col min="13330" max="13330" width="21.42578125" style="36" customWidth="1"/>
    <col min="13331" max="13331" width="11.42578125" style="36"/>
    <col min="13332" max="13332" width="14.5703125" style="36" bestFit="1" customWidth="1"/>
    <col min="13333" max="13568" width="11.42578125" style="36"/>
    <col min="13569" max="13569" width="9.7109375" style="36" customWidth="1"/>
    <col min="13570" max="13570" width="51.28515625" style="36" customWidth="1"/>
    <col min="13571" max="13571" width="23.28515625" style="36" customWidth="1"/>
    <col min="13572" max="13572" width="23.42578125" style="36" customWidth="1"/>
    <col min="13573" max="13584" width="0" style="36" hidden="1" customWidth="1"/>
    <col min="13585" max="13585" width="17.28515625" style="36" bestFit="1" customWidth="1"/>
    <col min="13586" max="13586" width="21.42578125" style="36" customWidth="1"/>
    <col min="13587" max="13587" width="11.42578125" style="36"/>
    <col min="13588" max="13588" width="14.5703125" style="36" bestFit="1" customWidth="1"/>
    <col min="13589" max="13824" width="11.42578125" style="36"/>
    <col min="13825" max="13825" width="9.7109375" style="36" customWidth="1"/>
    <col min="13826" max="13826" width="51.28515625" style="36" customWidth="1"/>
    <col min="13827" max="13827" width="23.28515625" style="36" customWidth="1"/>
    <col min="13828" max="13828" width="23.42578125" style="36" customWidth="1"/>
    <col min="13829" max="13840" width="0" style="36" hidden="1" customWidth="1"/>
    <col min="13841" max="13841" width="17.28515625" style="36" bestFit="1" customWidth="1"/>
    <col min="13842" max="13842" width="21.42578125" style="36" customWidth="1"/>
    <col min="13843" max="13843" width="11.42578125" style="36"/>
    <col min="13844" max="13844" width="14.5703125" style="36" bestFit="1" customWidth="1"/>
    <col min="13845" max="14080" width="11.42578125" style="36"/>
    <col min="14081" max="14081" width="9.7109375" style="36" customWidth="1"/>
    <col min="14082" max="14082" width="51.28515625" style="36" customWidth="1"/>
    <col min="14083" max="14083" width="23.28515625" style="36" customWidth="1"/>
    <col min="14084" max="14084" width="23.42578125" style="36" customWidth="1"/>
    <col min="14085" max="14096" width="0" style="36" hidden="1" customWidth="1"/>
    <col min="14097" max="14097" width="17.28515625" style="36" bestFit="1" customWidth="1"/>
    <col min="14098" max="14098" width="21.42578125" style="36" customWidth="1"/>
    <col min="14099" max="14099" width="11.42578125" style="36"/>
    <col min="14100" max="14100" width="14.5703125" style="36" bestFit="1" customWidth="1"/>
    <col min="14101" max="14336" width="11.42578125" style="36"/>
    <col min="14337" max="14337" width="9.7109375" style="36" customWidth="1"/>
    <col min="14338" max="14338" width="51.28515625" style="36" customWidth="1"/>
    <col min="14339" max="14339" width="23.28515625" style="36" customWidth="1"/>
    <col min="14340" max="14340" width="23.42578125" style="36" customWidth="1"/>
    <col min="14341" max="14352" width="0" style="36" hidden="1" customWidth="1"/>
    <col min="14353" max="14353" width="17.28515625" style="36" bestFit="1" customWidth="1"/>
    <col min="14354" max="14354" width="21.42578125" style="36" customWidth="1"/>
    <col min="14355" max="14355" width="11.42578125" style="36"/>
    <col min="14356" max="14356" width="14.5703125" style="36" bestFit="1" customWidth="1"/>
    <col min="14357" max="14592" width="11.42578125" style="36"/>
    <col min="14593" max="14593" width="9.7109375" style="36" customWidth="1"/>
    <col min="14594" max="14594" width="51.28515625" style="36" customWidth="1"/>
    <col min="14595" max="14595" width="23.28515625" style="36" customWidth="1"/>
    <col min="14596" max="14596" width="23.42578125" style="36" customWidth="1"/>
    <col min="14597" max="14608" width="0" style="36" hidden="1" customWidth="1"/>
    <col min="14609" max="14609" width="17.28515625" style="36" bestFit="1" customWidth="1"/>
    <col min="14610" max="14610" width="21.42578125" style="36" customWidth="1"/>
    <col min="14611" max="14611" width="11.42578125" style="36"/>
    <col min="14612" max="14612" width="14.5703125" style="36" bestFit="1" customWidth="1"/>
    <col min="14613" max="14848" width="11.42578125" style="36"/>
    <col min="14849" max="14849" width="9.7109375" style="36" customWidth="1"/>
    <col min="14850" max="14850" width="51.28515625" style="36" customWidth="1"/>
    <col min="14851" max="14851" width="23.28515625" style="36" customWidth="1"/>
    <col min="14852" max="14852" width="23.42578125" style="36" customWidth="1"/>
    <col min="14853" max="14864" width="0" style="36" hidden="1" customWidth="1"/>
    <col min="14865" max="14865" width="17.28515625" style="36" bestFit="1" customWidth="1"/>
    <col min="14866" max="14866" width="21.42578125" style="36" customWidth="1"/>
    <col min="14867" max="14867" width="11.42578125" style="36"/>
    <col min="14868" max="14868" width="14.5703125" style="36" bestFit="1" customWidth="1"/>
    <col min="14869" max="15104" width="11.42578125" style="36"/>
    <col min="15105" max="15105" width="9.7109375" style="36" customWidth="1"/>
    <col min="15106" max="15106" width="51.28515625" style="36" customWidth="1"/>
    <col min="15107" max="15107" width="23.28515625" style="36" customWidth="1"/>
    <col min="15108" max="15108" width="23.42578125" style="36" customWidth="1"/>
    <col min="15109" max="15120" width="0" style="36" hidden="1" customWidth="1"/>
    <col min="15121" max="15121" width="17.28515625" style="36" bestFit="1" customWidth="1"/>
    <col min="15122" max="15122" width="21.42578125" style="36" customWidth="1"/>
    <col min="15123" max="15123" width="11.42578125" style="36"/>
    <col min="15124" max="15124" width="14.5703125" style="36" bestFit="1" customWidth="1"/>
    <col min="15125" max="15360" width="11.42578125" style="36"/>
    <col min="15361" max="15361" width="9.7109375" style="36" customWidth="1"/>
    <col min="15362" max="15362" width="51.28515625" style="36" customWidth="1"/>
    <col min="15363" max="15363" width="23.28515625" style="36" customWidth="1"/>
    <col min="15364" max="15364" width="23.42578125" style="36" customWidth="1"/>
    <col min="15365" max="15376" width="0" style="36" hidden="1" customWidth="1"/>
    <col min="15377" max="15377" width="17.28515625" style="36" bestFit="1" customWidth="1"/>
    <col min="15378" max="15378" width="21.42578125" style="36" customWidth="1"/>
    <col min="15379" max="15379" width="11.42578125" style="36"/>
    <col min="15380" max="15380" width="14.5703125" style="36" bestFit="1" customWidth="1"/>
    <col min="15381" max="15616" width="11.42578125" style="36"/>
    <col min="15617" max="15617" width="9.7109375" style="36" customWidth="1"/>
    <col min="15618" max="15618" width="51.28515625" style="36" customWidth="1"/>
    <col min="15619" max="15619" width="23.28515625" style="36" customWidth="1"/>
    <col min="15620" max="15620" width="23.42578125" style="36" customWidth="1"/>
    <col min="15621" max="15632" width="0" style="36" hidden="1" customWidth="1"/>
    <col min="15633" max="15633" width="17.28515625" style="36" bestFit="1" customWidth="1"/>
    <col min="15634" max="15634" width="21.42578125" style="36" customWidth="1"/>
    <col min="15635" max="15635" width="11.42578125" style="36"/>
    <col min="15636" max="15636" width="14.5703125" style="36" bestFit="1" customWidth="1"/>
    <col min="15637" max="15872" width="11.42578125" style="36"/>
    <col min="15873" max="15873" width="9.7109375" style="36" customWidth="1"/>
    <col min="15874" max="15874" width="51.28515625" style="36" customWidth="1"/>
    <col min="15875" max="15875" width="23.28515625" style="36" customWidth="1"/>
    <col min="15876" max="15876" width="23.42578125" style="36" customWidth="1"/>
    <col min="15877" max="15888" width="0" style="36" hidden="1" customWidth="1"/>
    <col min="15889" max="15889" width="17.28515625" style="36" bestFit="1" customWidth="1"/>
    <col min="15890" max="15890" width="21.42578125" style="36" customWidth="1"/>
    <col min="15891" max="15891" width="11.42578125" style="36"/>
    <col min="15892" max="15892" width="14.5703125" style="36" bestFit="1" customWidth="1"/>
    <col min="15893" max="16128" width="11.42578125" style="36"/>
    <col min="16129" max="16129" width="9.7109375" style="36" customWidth="1"/>
    <col min="16130" max="16130" width="51.28515625" style="36" customWidth="1"/>
    <col min="16131" max="16131" width="23.28515625" style="36" customWidth="1"/>
    <col min="16132" max="16132" width="23.42578125" style="36" customWidth="1"/>
    <col min="16133" max="16144" width="0" style="36" hidden="1" customWidth="1"/>
    <col min="16145" max="16145" width="17.28515625" style="36" bestFit="1" customWidth="1"/>
    <col min="16146" max="16146" width="21.42578125" style="36" customWidth="1"/>
    <col min="16147" max="16147" width="11.42578125" style="36"/>
    <col min="16148" max="16148" width="14.5703125" style="36" bestFit="1" customWidth="1"/>
    <col min="16149" max="16384" width="11.42578125" style="36"/>
  </cols>
  <sheetData>
    <row r="1" spans="1:11" s="74" customFormat="1" ht="14.25" x14ac:dyDescent="0.2">
      <c r="A1" s="125" t="s">
        <v>1</v>
      </c>
      <c r="B1" s="125"/>
      <c r="C1" s="125"/>
      <c r="D1" s="125"/>
      <c r="E1" s="77"/>
      <c r="F1" s="76"/>
      <c r="G1" s="76"/>
      <c r="H1" s="75"/>
    </row>
    <row r="2" spans="1:11" ht="14.25" customHeight="1" x14ac:dyDescent="0.2">
      <c r="A2" s="125" t="str">
        <f>+[8]SOLICITUD!A2</f>
        <v xml:space="preserve"> MODIFICACIÓN  PRESUPUESTARIA Nº6-2020</v>
      </c>
      <c r="B2" s="125"/>
      <c r="C2" s="125"/>
      <c r="D2" s="125"/>
    </row>
    <row r="3" spans="1:11" ht="13.5" customHeight="1" x14ac:dyDescent="0.2">
      <c r="B3" s="125"/>
      <c r="C3" s="125"/>
      <c r="D3" s="125"/>
      <c r="E3" s="125"/>
    </row>
    <row r="4" spans="1:11" ht="10.5" customHeight="1" x14ac:dyDescent="0.2"/>
    <row r="5" spans="1:11" x14ac:dyDescent="0.2">
      <c r="A5" s="73" t="s">
        <v>27</v>
      </c>
      <c r="B5" s="72"/>
      <c r="C5" s="71"/>
      <c r="D5" s="71"/>
    </row>
    <row r="6" spans="1:11" ht="11.25" customHeight="1" x14ac:dyDescent="0.2"/>
    <row r="7" spans="1:11" x14ac:dyDescent="0.2">
      <c r="A7" s="51" t="s">
        <v>8</v>
      </c>
      <c r="B7" s="50" t="s">
        <v>125</v>
      </c>
      <c r="C7" s="47"/>
      <c r="F7" s="70">
        <v>1</v>
      </c>
      <c r="G7" s="70">
        <v>2</v>
      </c>
      <c r="H7" s="69">
        <v>3</v>
      </c>
      <c r="I7" s="65"/>
      <c r="J7" s="65"/>
      <c r="K7" s="65"/>
    </row>
    <row r="8" spans="1:11" x14ac:dyDescent="0.2">
      <c r="A8" s="51"/>
      <c r="B8" s="50"/>
      <c r="C8" s="47"/>
      <c r="F8" s="70"/>
      <c r="G8" s="70"/>
      <c r="H8" s="69"/>
      <c r="I8" s="65"/>
      <c r="J8" s="65"/>
      <c r="K8" s="65"/>
    </row>
    <row r="9" spans="1:11" hidden="1" x14ac:dyDescent="0.2">
      <c r="A9" s="51">
        <v>0</v>
      </c>
      <c r="B9" s="50" t="s">
        <v>124</v>
      </c>
      <c r="C9" s="47"/>
      <c r="D9" s="40">
        <f>+C11+C14</f>
        <v>0</v>
      </c>
      <c r="F9" s="70"/>
      <c r="G9" s="70"/>
      <c r="H9" s="69"/>
      <c r="I9" s="65"/>
      <c r="J9" s="65"/>
      <c r="K9" s="65"/>
    </row>
    <row r="10" spans="1:11" hidden="1" x14ac:dyDescent="0.2">
      <c r="A10" s="51"/>
      <c r="B10" s="50"/>
      <c r="C10" s="47"/>
      <c r="F10" s="70"/>
      <c r="G10" s="70"/>
      <c r="H10" s="69"/>
      <c r="I10" s="65"/>
      <c r="J10" s="65"/>
      <c r="K10" s="65"/>
    </row>
    <row r="11" spans="1:11" hidden="1" x14ac:dyDescent="0.2">
      <c r="A11" s="51">
        <v>0.01</v>
      </c>
      <c r="B11" s="50" t="s">
        <v>123</v>
      </c>
      <c r="C11" s="40">
        <f>+C12</f>
        <v>0</v>
      </c>
      <c r="F11" s="70"/>
      <c r="G11" s="70"/>
      <c r="H11" s="69"/>
      <c r="I11" s="65"/>
      <c r="J11" s="65"/>
      <c r="K11" s="65"/>
    </row>
    <row r="12" spans="1:11" hidden="1" x14ac:dyDescent="0.2">
      <c r="A12" s="42" t="s">
        <v>159</v>
      </c>
      <c r="B12" s="41" t="s">
        <v>158</v>
      </c>
      <c r="C12" s="47"/>
      <c r="F12" s="70"/>
      <c r="G12" s="70"/>
      <c r="H12" s="69"/>
      <c r="I12" s="65"/>
      <c r="J12" s="65"/>
      <c r="K12" s="65"/>
    </row>
    <row r="13" spans="1:11" hidden="1" x14ac:dyDescent="0.2">
      <c r="A13" s="58"/>
      <c r="B13" s="60"/>
      <c r="C13" s="47"/>
      <c r="F13" s="70"/>
      <c r="G13" s="70"/>
      <c r="H13" s="69"/>
      <c r="I13" s="65"/>
      <c r="J13" s="65"/>
      <c r="K13" s="65"/>
    </row>
    <row r="14" spans="1:11" hidden="1" x14ac:dyDescent="0.2">
      <c r="A14" s="51">
        <v>0.02</v>
      </c>
      <c r="B14" s="50" t="s">
        <v>157</v>
      </c>
      <c r="C14" s="40">
        <f>SUM(C15:C16)</f>
        <v>0</v>
      </c>
      <c r="F14" s="70"/>
      <c r="G14" s="70"/>
      <c r="H14" s="69"/>
      <c r="I14" s="65"/>
      <c r="J14" s="65"/>
      <c r="K14" s="65"/>
    </row>
    <row r="15" spans="1:11" hidden="1" x14ac:dyDescent="0.2">
      <c r="A15" s="58" t="s">
        <v>156</v>
      </c>
      <c r="B15" s="60" t="s">
        <v>155</v>
      </c>
      <c r="C15" s="47"/>
      <c r="F15" s="70"/>
      <c r="G15" s="70"/>
      <c r="H15" s="69"/>
      <c r="I15" s="65"/>
      <c r="J15" s="65"/>
      <c r="K15" s="65"/>
    </row>
    <row r="16" spans="1:11" hidden="1" x14ac:dyDescent="0.2">
      <c r="A16" s="58" t="s">
        <v>154</v>
      </c>
      <c r="B16" s="60" t="s">
        <v>153</v>
      </c>
      <c r="C16" s="47"/>
      <c r="F16" s="70"/>
      <c r="G16" s="70"/>
      <c r="H16" s="69"/>
      <c r="I16" s="65"/>
      <c r="J16" s="65"/>
      <c r="K16" s="65"/>
    </row>
    <row r="17" spans="1:11" hidden="1" x14ac:dyDescent="0.2">
      <c r="A17" s="51"/>
      <c r="B17" s="50"/>
      <c r="C17" s="40"/>
      <c r="F17" s="70"/>
      <c r="G17" s="70"/>
      <c r="H17" s="69"/>
      <c r="I17" s="65"/>
      <c r="J17" s="65"/>
      <c r="K17" s="65"/>
    </row>
    <row r="18" spans="1:11" x14ac:dyDescent="0.2">
      <c r="A18" s="51" t="s">
        <v>117</v>
      </c>
      <c r="B18" s="50" t="s">
        <v>28</v>
      </c>
      <c r="C18" s="47"/>
      <c r="D18" s="40">
        <f>+C20+C25+C29</f>
        <v>13110412</v>
      </c>
      <c r="F18" s="70"/>
      <c r="G18" s="70"/>
      <c r="H18" s="69"/>
      <c r="I18" s="65"/>
      <c r="J18" s="65"/>
      <c r="K18" s="65"/>
    </row>
    <row r="19" spans="1:11" x14ac:dyDescent="0.2">
      <c r="A19" s="51"/>
      <c r="B19" s="50"/>
      <c r="C19" s="47"/>
      <c r="F19" s="70"/>
      <c r="G19" s="70"/>
      <c r="H19" s="69"/>
      <c r="I19" s="65"/>
      <c r="J19" s="65"/>
      <c r="K19" s="65"/>
    </row>
    <row r="20" spans="1:11" x14ac:dyDescent="0.2">
      <c r="A20" s="68" t="s">
        <v>112</v>
      </c>
      <c r="B20" s="50" t="s">
        <v>111</v>
      </c>
      <c r="C20" s="40">
        <f>SUM(C21:C23)</f>
        <v>3600000</v>
      </c>
      <c r="F20" s="70"/>
      <c r="G20" s="70"/>
      <c r="H20" s="69"/>
      <c r="I20" s="65"/>
      <c r="J20" s="65"/>
      <c r="K20" s="65"/>
    </row>
    <row r="21" spans="1:11" x14ac:dyDescent="0.2">
      <c r="A21" s="48" t="s">
        <v>261</v>
      </c>
      <c r="B21" s="48" t="s">
        <v>262</v>
      </c>
      <c r="C21" s="47">
        <v>100000</v>
      </c>
      <c r="F21" s="70"/>
      <c r="G21" s="70"/>
      <c r="H21" s="69"/>
      <c r="I21" s="65"/>
      <c r="J21" s="65"/>
      <c r="K21" s="65"/>
    </row>
    <row r="22" spans="1:11" x14ac:dyDescent="0.2">
      <c r="A22" s="48" t="s">
        <v>263</v>
      </c>
      <c r="B22" s="48" t="s">
        <v>264</v>
      </c>
      <c r="C22" s="47">
        <v>1500000</v>
      </c>
      <c r="F22" s="70"/>
      <c r="G22" s="70"/>
      <c r="H22" s="69"/>
      <c r="I22" s="65"/>
      <c r="J22" s="65"/>
      <c r="K22" s="65"/>
    </row>
    <row r="23" spans="1:11" x14ac:dyDescent="0.2">
      <c r="A23" s="48" t="s">
        <v>110</v>
      </c>
      <c r="B23" s="48" t="s">
        <v>109</v>
      </c>
      <c r="C23" s="47">
        <v>2000000</v>
      </c>
      <c r="F23" s="70"/>
      <c r="G23" s="70"/>
      <c r="H23" s="69"/>
      <c r="I23" s="65"/>
      <c r="J23" s="65"/>
      <c r="K23" s="65"/>
    </row>
    <row r="24" spans="1:11" x14ac:dyDescent="0.2">
      <c r="A24" s="51"/>
      <c r="B24" s="50"/>
      <c r="C24" s="47"/>
      <c r="F24" s="70"/>
      <c r="G24" s="70"/>
      <c r="H24" s="69"/>
      <c r="I24" s="65"/>
      <c r="J24" s="65"/>
      <c r="K24" s="65"/>
    </row>
    <row r="25" spans="1:11" ht="13.5" customHeight="1" x14ac:dyDescent="0.2">
      <c r="A25" s="68" t="s">
        <v>108</v>
      </c>
      <c r="B25" s="50" t="s">
        <v>107</v>
      </c>
      <c r="C25" s="40">
        <f>SUM(C26:C27)</f>
        <v>7720412</v>
      </c>
      <c r="F25" s="70"/>
      <c r="G25" s="70"/>
      <c r="H25" s="69"/>
      <c r="I25" s="65"/>
      <c r="J25" s="65"/>
      <c r="K25" s="65"/>
    </row>
    <row r="26" spans="1:11" ht="13.5" customHeight="1" x14ac:dyDescent="0.2">
      <c r="A26" s="48" t="s">
        <v>150</v>
      </c>
      <c r="B26" s="48" t="s">
        <v>149</v>
      </c>
      <c r="C26" s="47">
        <v>7508000</v>
      </c>
      <c r="F26" s="70"/>
      <c r="G26" s="70"/>
      <c r="H26" s="69"/>
      <c r="I26" s="65"/>
      <c r="J26" s="65"/>
      <c r="K26" s="65"/>
    </row>
    <row r="27" spans="1:11" x14ac:dyDescent="0.2">
      <c r="A27" s="48" t="s">
        <v>104</v>
      </c>
      <c r="B27" s="48" t="s">
        <v>103</v>
      </c>
      <c r="C27" s="47">
        <v>212412</v>
      </c>
      <c r="F27" s="70"/>
      <c r="G27" s="70"/>
      <c r="H27" s="69"/>
      <c r="I27" s="65"/>
      <c r="J27" s="65"/>
      <c r="K27" s="65"/>
    </row>
    <row r="28" spans="1:11" x14ac:dyDescent="0.2">
      <c r="A28" s="51"/>
      <c r="B28" s="50"/>
      <c r="C28" s="47"/>
      <c r="F28" s="70"/>
      <c r="G28" s="70"/>
      <c r="H28" s="69"/>
      <c r="I28" s="65"/>
      <c r="J28" s="65"/>
      <c r="K28" s="65"/>
    </row>
    <row r="29" spans="1:11" x14ac:dyDescent="0.2">
      <c r="A29" s="68" t="s">
        <v>265</v>
      </c>
      <c r="B29" s="53" t="s">
        <v>266</v>
      </c>
      <c r="C29" s="40">
        <f>SUM(C30)</f>
        <v>1790000</v>
      </c>
      <c r="F29" s="67"/>
      <c r="G29" s="67"/>
      <c r="H29" s="66"/>
      <c r="I29" s="65"/>
      <c r="J29" s="65"/>
      <c r="K29" s="65"/>
    </row>
    <row r="30" spans="1:11" x14ac:dyDescent="0.2">
      <c r="A30" s="48" t="s">
        <v>267</v>
      </c>
      <c r="B30" s="36" t="s">
        <v>268</v>
      </c>
      <c r="C30" s="47">
        <v>1790000</v>
      </c>
      <c r="F30" s="67"/>
      <c r="G30" s="67"/>
      <c r="H30" s="66"/>
      <c r="I30" s="65"/>
      <c r="J30" s="65"/>
      <c r="K30" s="65"/>
    </row>
    <row r="31" spans="1:11" x14ac:dyDescent="0.2">
      <c r="B31" s="48"/>
      <c r="C31" s="47"/>
      <c r="F31" s="67"/>
      <c r="G31" s="67"/>
      <c r="H31" s="66"/>
      <c r="I31" s="65"/>
      <c r="J31" s="65"/>
      <c r="K31" s="65"/>
    </row>
    <row r="32" spans="1:11" ht="11.25" customHeight="1" x14ac:dyDescent="0.2">
      <c r="B32" s="48"/>
      <c r="C32" s="47"/>
      <c r="F32" s="67"/>
      <c r="G32" s="67"/>
      <c r="H32" s="66"/>
      <c r="I32" s="65"/>
      <c r="J32" s="65"/>
      <c r="K32" s="65"/>
    </row>
    <row r="33" spans="1:18" ht="11.25" customHeight="1" x14ac:dyDescent="0.2">
      <c r="A33" s="51" t="s">
        <v>89</v>
      </c>
      <c r="B33" s="52" t="s">
        <v>88</v>
      </c>
      <c r="C33" s="47"/>
      <c r="D33" s="40">
        <f>+C35+C39</f>
        <v>1172277</v>
      </c>
    </row>
    <row r="34" spans="1:18" ht="11.25" customHeight="1" x14ac:dyDescent="0.2">
      <c r="A34" s="51"/>
      <c r="B34" s="52"/>
      <c r="C34" s="47"/>
    </row>
    <row r="35" spans="1:18" x14ac:dyDescent="0.2">
      <c r="A35" s="68" t="s">
        <v>87</v>
      </c>
      <c r="B35" s="50" t="s">
        <v>86</v>
      </c>
      <c r="C35" s="40">
        <f>+C36</f>
        <v>150000</v>
      </c>
    </row>
    <row r="36" spans="1:18" x14ac:dyDescent="0.2">
      <c r="A36" s="48" t="s">
        <v>85</v>
      </c>
      <c r="B36" s="48" t="s">
        <v>84</v>
      </c>
      <c r="C36" s="47">
        <v>150000</v>
      </c>
    </row>
    <row r="37" spans="1:18" x14ac:dyDescent="0.2">
      <c r="A37" s="51"/>
      <c r="B37" s="52"/>
      <c r="C37" s="47"/>
    </row>
    <row r="38" spans="1:18" x14ac:dyDescent="0.2">
      <c r="A38" s="51"/>
      <c r="B38" s="52"/>
      <c r="C38" s="47"/>
    </row>
    <row r="39" spans="1:18" x14ac:dyDescent="0.2">
      <c r="A39" s="51" t="s">
        <v>77</v>
      </c>
      <c r="B39" s="52" t="s">
        <v>76</v>
      </c>
      <c r="C39" s="40">
        <f>SUM(C40:C44)</f>
        <v>1022277</v>
      </c>
    </row>
    <row r="40" spans="1:18" x14ac:dyDescent="0.2">
      <c r="A40" s="42" t="s">
        <v>136</v>
      </c>
      <c r="B40" s="36" t="s">
        <v>179</v>
      </c>
      <c r="C40" s="47">
        <v>364947</v>
      </c>
    </row>
    <row r="41" spans="1:18" x14ac:dyDescent="0.2">
      <c r="A41" s="42" t="s">
        <v>199</v>
      </c>
      <c r="B41" s="36" t="s">
        <v>242</v>
      </c>
      <c r="C41" s="47">
        <v>150000</v>
      </c>
    </row>
    <row r="42" spans="1:18" x14ac:dyDescent="0.2">
      <c r="A42" s="42" t="s">
        <v>134</v>
      </c>
      <c r="B42" s="36" t="s">
        <v>133</v>
      </c>
      <c r="C42" s="47">
        <v>402330</v>
      </c>
    </row>
    <row r="43" spans="1:18" x14ac:dyDescent="0.2">
      <c r="A43" s="42" t="s">
        <v>219</v>
      </c>
      <c r="B43" s="36" t="s">
        <v>234</v>
      </c>
      <c r="C43" s="47">
        <v>25000</v>
      </c>
    </row>
    <row r="44" spans="1:18" x14ac:dyDescent="0.2">
      <c r="A44" s="42" t="s">
        <v>197</v>
      </c>
      <c r="B44" s="36" t="s">
        <v>196</v>
      </c>
      <c r="C44" s="47">
        <v>80000</v>
      </c>
      <c r="R44" s="64">
        <f>+D46-C95</f>
        <v>-400000</v>
      </c>
    </row>
    <row r="45" spans="1:18" x14ac:dyDescent="0.2">
      <c r="B45" s="36"/>
      <c r="C45" s="47"/>
    </row>
    <row r="46" spans="1:18" x14ac:dyDescent="0.2">
      <c r="A46" s="51" t="s">
        <v>187</v>
      </c>
      <c r="B46" s="74" t="s">
        <v>33</v>
      </c>
      <c r="C46" s="47"/>
      <c r="D46" s="40">
        <f>+C48</f>
        <v>3355000</v>
      </c>
    </row>
    <row r="47" spans="1:18" x14ac:dyDescent="0.2">
      <c r="A47" s="51"/>
      <c r="B47" s="74"/>
      <c r="C47" s="47"/>
    </row>
    <row r="48" spans="1:18" x14ac:dyDescent="0.2">
      <c r="A48" s="51" t="s">
        <v>191</v>
      </c>
      <c r="B48" s="74" t="s">
        <v>34</v>
      </c>
      <c r="C48" s="40">
        <f>SUM(C49:C49)</f>
        <v>3355000</v>
      </c>
    </row>
    <row r="49" spans="1:20" x14ac:dyDescent="0.2">
      <c r="A49" s="48" t="s">
        <v>35</v>
      </c>
      <c r="B49" s="48" t="s">
        <v>36</v>
      </c>
      <c r="C49" s="59">
        <v>3355000</v>
      </c>
    </row>
    <row r="50" spans="1:20" x14ac:dyDescent="0.2">
      <c r="A50" s="48"/>
      <c r="B50" s="48"/>
      <c r="C50" s="59"/>
    </row>
    <row r="51" spans="1:20" x14ac:dyDescent="0.2">
      <c r="A51" s="49">
        <v>6</v>
      </c>
      <c r="B51" s="53" t="s">
        <v>132</v>
      </c>
      <c r="C51" s="47"/>
      <c r="D51" s="40">
        <f>+C53</f>
        <v>350000</v>
      </c>
    </row>
    <row r="52" spans="1:20" x14ac:dyDescent="0.2">
      <c r="A52" s="49"/>
      <c r="B52" s="53"/>
      <c r="C52" s="47"/>
    </row>
    <row r="53" spans="1:20" x14ac:dyDescent="0.2">
      <c r="A53" s="49">
        <v>6.03</v>
      </c>
      <c r="B53" s="53" t="s">
        <v>131</v>
      </c>
      <c r="C53" s="40">
        <f>+C54</f>
        <v>350000</v>
      </c>
    </row>
    <row r="54" spans="1:20" x14ac:dyDescent="0.2">
      <c r="A54" s="46" t="s">
        <v>130</v>
      </c>
      <c r="B54" s="36" t="s">
        <v>129</v>
      </c>
      <c r="C54" s="47">
        <v>350000</v>
      </c>
    </row>
    <row r="55" spans="1:20" x14ac:dyDescent="0.2">
      <c r="B55" s="48"/>
      <c r="C55" s="47"/>
      <c r="Q55" s="64"/>
    </row>
    <row r="56" spans="1:20" ht="13.5" thickBot="1" x14ac:dyDescent="0.25">
      <c r="B56" s="45" t="s">
        <v>128</v>
      </c>
      <c r="D56" s="44">
        <f>SUM(D9:D55)</f>
        <v>17987689</v>
      </c>
      <c r="T56" s="64"/>
    </row>
    <row r="57" spans="1:20" ht="13.5" thickTop="1" x14ac:dyDescent="0.2">
      <c r="B57" s="45"/>
      <c r="T57" s="64"/>
    </row>
    <row r="58" spans="1:20" x14ac:dyDescent="0.2">
      <c r="B58" s="45"/>
    </row>
    <row r="59" spans="1:20" x14ac:dyDescent="0.2">
      <c r="A59" s="63" t="s">
        <v>127</v>
      </c>
      <c r="B59" s="62"/>
      <c r="D59" s="40" t="s">
        <v>126</v>
      </c>
    </row>
    <row r="60" spans="1:20" x14ac:dyDescent="0.2">
      <c r="A60" s="61"/>
      <c r="B60" s="45"/>
      <c r="D60" s="40" t="s">
        <v>10</v>
      </c>
    </row>
    <row r="61" spans="1:20" x14ac:dyDescent="0.2">
      <c r="A61" s="61" t="s">
        <v>8</v>
      </c>
      <c r="B61" s="45" t="s">
        <v>125</v>
      </c>
    </row>
    <row r="62" spans="1:20" x14ac:dyDescent="0.2">
      <c r="A62" s="61"/>
      <c r="B62" s="45"/>
    </row>
    <row r="63" spans="1:20" x14ac:dyDescent="0.2">
      <c r="A63" s="51">
        <v>0</v>
      </c>
      <c r="B63" s="52" t="s">
        <v>124</v>
      </c>
      <c r="C63" s="47"/>
      <c r="D63" s="40">
        <f>+C65</f>
        <v>350000</v>
      </c>
      <c r="Q63" s="43">
        <f>+D63-D9</f>
        <v>350000</v>
      </c>
    </row>
    <row r="64" spans="1:20" x14ac:dyDescent="0.2">
      <c r="A64" s="51"/>
      <c r="B64" s="52"/>
      <c r="C64" s="47"/>
    </row>
    <row r="65" spans="1:20" x14ac:dyDescent="0.2">
      <c r="A65" s="51">
        <v>0.01</v>
      </c>
      <c r="B65" s="50" t="s">
        <v>123</v>
      </c>
      <c r="C65" s="40">
        <f>+C66</f>
        <v>350000</v>
      </c>
    </row>
    <row r="66" spans="1:20" x14ac:dyDescent="0.2">
      <c r="A66" s="58" t="s">
        <v>122</v>
      </c>
      <c r="B66" s="60" t="s">
        <v>121</v>
      </c>
      <c r="C66" s="47">
        <v>350000</v>
      </c>
    </row>
    <row r="67" spans="1:20" x14ac:dyDescent="0.2">
      <c r="A67" s="58"/>
      <c r="B67" s="60"/>
      <c r="C67" s="47"/>
    </row>
    <row r="68" spans="1:20" x14ac:dyDescent="0.2">
      <c r="A68" s="51" t="s">
        <v>117</v>
      </c>
      <c r="B68" s="52" t="s">
        <v>28</v>
      </c>
      <c r="C68" s="47"/>
      <c r="D68" s="56">
        <f>+C73+C76+C70</f>
        <v>13110412</v>
      </c>
      <c r="Q68" s="43">
        <f>+D68-D18</f>
        <v>0</v>
      </c>
    </row>
    <row r="69" spans="1:20" x14ac:dyDescent="0.2">
      <c r="A69" s="51"/>
      <c r="B69" s="52"/>
      <c r="C69" s="47"/>
      <c r="D69" s="56"/>
      <c r="Q69" s="43"/>
    </row>
    <row r="70" spans="1:20" x14ac:dyDescent="0.2">
      <c r="A70" s="51" t="s">
        <v>116</v>
      </c>
      <c r="B70" s="52" t="s">
        <v>115</v>
      </c>
      <c r="C70" s="40">
        <f>+C71</f>
        <v>9508000</v>
      </c>
      <c r="D70" s="56"/>
      <c r="Q70" s="43"/>
    </row>
    <row r="71" spans="1:20" x14ac:dyDescent="0.2">
      <c r="A71" s="42" t="s">
        <v>114</v>
      </c>
      <c r="B71" s="36" t="s">
        <v>113</v>
      </c>
      <c r="C71" s="47">
        <v>9508000</v>
      </c>
      <c r="D71" s="56"/>
      <c r="Q71" s="43"/>
    </row>
    <row r="72" spans="1:20" x14ac:dyDescent="0.2">
      <c r="A72" s="51"/>
      <c r="B72" s="52"/>
      <c r="C72" s="47"/>
      <c r="D72" s="56"/>
    </row>
    <row r="73" spans="1:20" x14ac:dyDescent="0.2">
      <c r="A73" s="51" t="s">
        <v>108</v>
      </c>
      <c r="B73" s="50" t="s">
        <v>107</v>
      </c>
      <c r="C73" s="40">
        <f>SUM(C74:C74)</f>
        <v>1146000</v>
      </c>
      <c r="D73" s="56"/>
    </row>
    <row r="74" spans="1:20" x14ac:dyDescent="0.2">
      <c r="A74" s="48" t="s">
        <v>148</v>
      </c>
      <c r="B74" s="48" t="s">
        <v>147</v>
      </c>
      <c r="C74" s="47">
        <v>1146000</v>
      </c>
      <c r="D74" s="56"/>
    </row>
    <row r="75" spans="1:20" x14ac:dyDescent="0.2">
      <c r="B75" s="36"/>
      <c r="C75" s="47"/>
      <c r="D75" s="56"/>
    </row>
    <row r="76" spans="1:20" x14ac:dyDescent="0.2">
      <c r="A76" s="51" t="s">
        <v>144</v>
      </c>
      <c r="B76" s="55" t="s">
        <v>92</v>
      </c>
      <c r="C76" s="40">
        <f>SUM(C77:C79)</f>
        <v>2456412</v>
      </c>
      <c r="D76" s="46"/>
      <c r="T76" s="36">
        <v>3000000</v>
      </c>
    </row>
    <row r="77" spans="1:20" x14ac:dyDescent="0.2">
      <c r="A77" s="42" t="s">
        <v>140</v>
      </c>
      <c r="B77" s="48" t="s">
        <v>139</v>
      </c>
      <c r="C77" s="47">
        <v>2339500</v>
      </c>
      <c r="D77" s="46"/>
      <c r="T77" s="64">
        <f>+C76-T76</f>
        <v>-543588</v>
      </c>
    </row>
    <row r="78" spans="1:20" x14ac:dyDescent="0.2">
      <c r="A78" s="42" t="s">
        <v>138</v>
      </c>
      <c r="B78" s="48" t="s">
        <v>137</v>
      </c>
      <c r="C78" s="47">
        <v>80892</v>
      </c>
      <c r="D78" s="46"/>
    </row>
    <row r="79" spans="1:20" x14ac:dyDescent="0.2">
      <c r="A79" s="42" t="s">
        <v>91</v>
      </c>
      <c r="B79" s="48" t="s">
        <v>90</v>
      </c>
      <c r="C79" s="47">
        <v>36020</v>
      </c>
      <c r="D79" s="46"/>
    </row>
    <row r="80" spans="1:20" x14ac:dyDescent="0.2">
      <c r="B80" s="48"/>
      <c r="C80" s="47"/>
      <c r="D80" s="46"/>
    </row>
    <row r="81" spans="1:17" x14ac:dyDescent="0.2">
      <c r="A81" s="51" t="s">
        <v>89</v>
      </c>
      <c r="B81" s="52" t="s">
        <v>88</v>
      </c>
      <c r="C81" s="47"/>
      <c r="D81" s="40">
        <f>+C83+C87+C90</f>
        <v>772277</v>
      </c>
      <c r="Q81" s="119">
        <f>+D81-D33</f>
        <v>-400000</v>
      </c>
    </row>
    <row r="82" spans="1:17" x14ac:dyDescent="0.2">
      <c r="A82" s="51"/>
      <c r="B82" s="52"/>
      <c r="C82" s="47"/>
    </row>
    <row r="83" spans="1:17" x14ac:dyDescent="0.2">
      <c r="A83" s="51" t="s">
        <v>87</v>
      </c>
      <c r="B83" s="53" t="s">
        <v>86</v>
      </c>
      <c r="C83" s="40">
        <f>SUM(C84:C85)</f>
        <v>41675</v>
      </c>
    </row>
    <row r="84" spans="1:17" x14ac:dyDescent="0.2">
      <c r="A84" s="42" t="s">
        <v>83</v>
      </c>
      <c r="B84" s="36" t="s">
        <v>82</v>
      </c>
      <c r="C84" s="47">
        <v>14899</v>
      </c>
    </row>
    <row r="85" spans="1:17" x14ac:dyDescent="0.2">
      <c r="A85" s="42" t="s">
        <v>215</v>
      </c>
      <c r="B85" s="36" t="s">
        <v>214</v>
      </c>
      <c r="C85" s="47">
        <v>26776</v>
      </c>
    </row>
    <row r="86" spans="1:17" x14ac:dyDescent="0.2">
      <c r="B86" s="36"/>
      <c r="C86" s="47"/>
    </row>
    <row r="87" spans="1:17" ht="25.5" x14ac:dyDescent="0.2">
      <c r="A87" s="51" t="s">
        <v>81</v>
      </c>
      <c r="B87" s="53" t="s">
        <v>80</v>
      </c>
      <c r="C87" s="40">
        <f>+C88</f>
        <v>722170</v>
      </c>
    </row>
    <row r="88" spans="1:17" x14ac:dyDescent="0.2">
      <c r="A88" s="42" t="s">
        <v>205</v>
      </c>
      <c r="B88" s="36" t="s">
        <v>204</v>
      </c>
      <c r="C88" s="47">
        <v>722170</v>
      </c>
    </row>
    <row r="89" spans="1:17" x14ac:dyDescent="0.2">
      <c r="A89" s="51"/>
      <c r="B89" s="53"/>
      <c r="C89" s="47"/>
    </row>
    <row r="90" spans="1:17" x14ac:dyDescent="0.2">
      <c r="A90" s="51" t="s">
        <v>77</v>
      </c>
      <c r="B90" s="53" t="s">
        <v>76</v>
      </c>
      <c r="C90" s="40">
        <f>+C91</f>
        <v>8432</v>
      </c>
    </row>
    <row r="91" spans="1:17" x14ac:dyDescent="0.2">
      <c r="A91" s="42" t="s">
        <v>75</v>
      </c>
      <c r="B91" s="36" t="s">
        <v>74</v>
      </c>
      <c r="C91" s="47">
        <v>8432</v>
      </c>
    </row>
    <row r="92" spans="1:17" x14ac:dyDescent="0.2">
      <c r="B92" s="36"/>
      <c r="C92" s="47"/>
    </row>
    <row r="93" spans="1:17" x14ac:dyDescent="0.2">
      <c r="A93" s="68" t="s">
        <v>187</v>
      </c>
      <c r="B93" s="50" t="s">
        <v>33</v>
      </c>
      <c r="C93" s="47"/>
      <c r="D93" s="82">
        <f>+C95</f>
        <v>3755000</v>
      </c>
    </row>
    <row r="94" spans="1:17" x14ac:dyDescent="0.2">
      <c r="A94" s="68"/>
      <c r="B94" s="50"/>
      <c r="C94" s="47"/>
      <c r="D94" s="49"/>
    </row>
    <row r="95" spans="1:17" x14ac:dyDescent="0.2">
      <c r="A95" s="68" t="s">
        <v>191</v>
      </c>
      <c r="B95" s="50" t="s">
        <v>34</v>
      </c>
      <c r="C95" s="40">
        <f>SUM(C96:C97)</f>
        <v>3755000</v>
      </c>
      <c r="D95" s="49"/>
    </row>
    <row r="96" spans="1:17" x14ac:dyDescent="0.2">
      <c r="A96" s="48" t="s">
        <v>269</v>
      </c>
      <c r="B96" s="48" t="s">
        <v>270</v>
      </c>
      <c r="C96" s="47">
        <v>400000</v>
      </c>
      <c r="D96" s="47"/>
    </row>
    <row r="97" spans="1:18" x14ac:dyDescent="0.2">
      <c r="A97" s="48" t="s">
        <v>38</v>
      </c>
      <c r="B97" s="48" t="s">
        <v>39</v>
      </c>
      <c r="C97" s="47">
        <v>3355000</v>
      </c>
      <c r="D97" s="47"/>
    </row>
    <row r="98" spans="1:18" x14ac:dyDescent="0.2">
      <c r="A98" s="48"/>
      <c r="B98" s="48"/>
      <c r="C98" s="47"/>
      <c r="D98" s="47"/>
    </row>
    <row r="99" spans="1:18" x14ac:dyDescent="0.2">
      <c r="B99" s="48"/>
      <c r="C99" s="47"/>
      <c r="D99" s="46"/>
    </row>
    <row r="100" spans="1:18" ht="13.5" thickBot="1" x14ac:dyDescent="0.25">
      <c r="B100" s="45" t="s">
        <v>71</v>
      </c>
      <c r="D100" s="44">
        <f>SUM(D63:D99)</f>
        <v>17987689</v>
      </c>
      <c r="R100" s="43">
        <f>+D100-D56</f>
        <v>0</v>
      </c>
    </row>
    <row r="101" spans="1:18" ht="13.5" thickTop="1" x14ac:dyDescent="0.2"/>
  </sheetData>
  <mergeCells count="3">
    <mergeCell ref="A1:D1"/>
    <mergeCell ref="A2:D2"/>
    <mergeCell ref="B3:E3"/>
  </mergeCells>
  <printOptions horizontalCentered="1" verticalCentered="1"/>
  <pageMargins left="0.39370078740157483" right="0.39370078740157483" top="0.39370078740157483" bottom="0.39370078740157483" header="0.51181102362204722" footer="0.51181102362204722"/>
  <pageSetup scale="82" firstPageNumber="0" fitToHeight="2" orientation="portrait" r:id="rId1"/>
  <headerFooter alignWithMargins="0">
    <oddFooter xml:space="preserve">&amp;LRealizado por: &amp;RRevisado por: </oddFooter>
  </headerFooter>
  <rowBreaks count="1" manualBreakCount="1">
    <brk id="58"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7"/>
  <sheetViews>
    <sheetView topLeftCell="A64" zoomScaleNormal="100" zoomScaleSheetLayoutView="100" workbookViewId="0">
      <selection activeCell="R77" sqref="R77"/>
    </sheetView>
  </sheetViews>
  <sheetFormatPr baseColWidth="10" defaultRowHeight="12.75" x14ac:dyDescent="0.2"/>
  <cols>
    <col min="1" max="1" width="9.7109375" style="48" customWidth="1"/>
    <col min="2" max="2" width="51.28515625" style="41" customWidth="1"/>
    <col min="3" max="3" width="23.28515625" style="39" customWidth="1"/>
    <col min="4" max="4" width="23.42578125" style="40" customWidth="1"/>
    <col min="5" max="5" width="19.5703125" style="39" hidden="1" customWidth="1"/>
    <col min="6" max="6" width="16.28515625" style="38" hidden="1" customWidth="1"/>
    <col min="7" max="7" width="12.7109375" style="38" hidden="1" customWidth="1"/>
    <col min="8" max="8" width="14.85546875" style="37" hidden="1" customWidth="1"/>
    <col min="9" max="9" width="21.28515625" style="36" hidden="1" customWidth="1"/>
    <col min="10" max="16" width="0" style="36" hidden="1" customWidth="1"/>
    <col min="17" max="17" width="17.28515625" style="36" bestFit="1" customWidth="1"/>
    <col min="18" max="18" width="21.42578125" style="36" customWidth="1"/>
    <col min="19" max="19" width="18.5703125" style="36" customWidth="1"/>
    <col min="20" max="20" width="14.5703125" style="36" bestFit="1" customWidth="1"/>
    <col min="21" max="256" width="11.42578125" style="36"/>
    <col min="257" max="257" width="9.7109375" style="36" customWidth="1"/>
    <col min="258" max="258" width="51.28515625" style="36" customWidth="1"/>
    <col min="259" max="259" width="23.28515625" style="36" customWidth="1"/>
    <col min="260" max="260" width="23.42578125" style="36" customWidth="1"/>
    <col min="261" max="272" width="0" style="36" hidden="1" customWidth="1"/>
    <col min="273" max="273" width="17.28515625" style="36" bestFit="1" customWidth="1"/>
    <col min="274" max="274" width="21.42578125" style="36" customWidth="1"/>
    <col min="275" max="275" width="18.5703125" style="36" customWidth="1"/>
    <col min="276" max="276" width="14.5703125" style="36" bestFit="1" customWidth="1"/>
    <col min="277" max="512" width="11.42578125" style="36"/>
    <col min="513" max="513" width="9.7109375" style="36" customWidth="1"/>
    <col min="514" max="514" width="51.28515625" style="36" customWidth="1"/>
    <col min="515" max="515" width="23.28515625" style="36" customWidth="1"/>
    <col min="516" max="516" width="23.42578125" style="36" customWidth="1"/>
    <col min="517" max="528" width="0" style="36" hidden="1" customWidth="1"/>
    <col min="529" max="529" width="17.28515625" style="36" bestFit="1" customWidth="1"/>
    <col min="530" max="530" width="21.42578125" style="36" customWidth="1"/>
    <col min="531" max="531" width="18.5703125" style="36" customWidth="1"/>
    <col min="532" max="532" width="14.5703125" style="36" bestFit="1" customWidth="1"/>
    <col min="533" max="768" width="11.42578125" style="36"/>
    <col min="769" max="769" width="9.7109375" style="36" customWidth="1"/>
    <col min="770" max="770" width="51.28515625" style="36" customWidth="1"/>
    <col min="771" max="771" width="23.28515625" style="36" customWidth="1"/>
    <col min="772" max="772" width="23.42578125" style="36" customWidth="1"/>
    <col min="773" max="784" width="0" style="36" hidden="1" customWidth="1"/>
    <col min="785" max="785" width="17.28515625" style="36" bestFit="1" customWidth="1"/>
    <col min="786" max="786" width="21.42578125" style="36" customWidth="1"/>
    <col min="787" max="787" width="18.5703125" style="36" customWidth="1"/>
    <col min="788" max="788" width="14.5703125" style="36" bestFit="1" customWidth="1"/>
    <col min="789" max="1024" width="11.42578125" style="36"/>
    <col min="1025" max="1025" width="9.7109375" style="36" customWidth="1"/>
    <col min="1026" max="1026" width="51.28515625" style="36" customWidth="1"/>
    <col min="1027" max="1027" width="23.28515625" style="36" customWidth="1"/>
    <col min="1028" max="1028" width="23.42578125" style="36" customWidth="1"/>
    <col min="1029" max="1040" width="0" style="36" hidden="1" customWidth="1"/>
    <col min="1041" max="1041" width="17.28515625" style="36" bestFit="1" customWidth="1"/>
    <col min="1042" max="1042" width="21.42578125" style="36" customWidth="1"/>
    <col min="1043" max="1043" width="18.5703125" style="36" customWidth="1"/>
    <col min="1044" max="1044" width="14.5703125" style="36" bestFit="1" customWidth="1"/>
    <col min="1045" max="1280" width="11.42578125" style="36"/>
    <col min="1281" max="1281" width="9.7109375" style="36" customWidth="1"/>
    <col min="1282" max="1282" width="51.28515625" style="36" customWidth="1"/>
    <col min="1283" max="1283" width="23.28515625" style="36" customWidth="1"/>
    <col min="1284" max="1284" width="23.42578125" style="36" customWidth="1"/>
    <col min="1285" max="1296" width="0" style="36" hidden="1" customWidth="1"/>
    <col min="1297" max="1297" width="17.28515625" style="36" bestFit="1" customWidth="1"/>
    <col min="1298" max="1298" width="21.42578125" style="36" customWidth="1"/>
    <col min="1299" max="1299" width="18.5703125" style="36" customWidth="1"/>
    <col min="1300" max="1300" width="14.5703125" style="36" bestFit="1" customWidth="1"/>
    <col min="1301" max="1536" width="11.42578125" style="36"/>
    <col min="1537" max="1537" width="9.7109375" style="36" customWidth="1"/>
    <col min="1538" max="1538" width="51.28515625" style="36" customWidth="1"/>
    <col min="1539" max="1539" width="23.28515625" style="36" customWidth="1"/>
    <col min="1540" max="1540" width="23.42578125" style="36" customWidth="1"/>
    <col min="1541" max="1552" width="0" style="36" hidden="1" customWidth="1"/>
    <col min="1553" max="1553" width="17.28515625" style="36" bestFit="1" customWidth="1"/>
    <col min="1554" max="1554" width="21.42578125" style="36" customWidth="1"/>
    <col min="1555" max="1555" width="18.5703125" style="36" customWidth="1"/>
    <col min="1556" max="1556" width="14.5703125" style="36" bestFit="1" customWidth="1"/>
    <col min="1557" max="1792" width="11.42578125" style="36"/>
    <col min="1793" max="1793" width="9.7109375" style="36" customWidth="1"/>
    <col min="1794" max="1794" width="51.28515625" style="36" customWidth="1"/>
    <col min="1795" max="1795" width="23.28515625" style="36" customWidth="1"/>
    <col min="1796" max="1796" width="23.42578125" style="36" customWidth="1"/>
    <col min="1797" max="1808" width="0" style="36" hidden="1" customWidth="1"/>
    <col min="1809" max="1809" width="17.28515625" style="36" bestFit="1" customWidth="1"/>
    <col min="1810" max="1810" width="21.42578125" style="36" customWidth="1"/>
    <col min="1811" max="1811" width="18.5703125" style="36" customWidth="1"/>
    <col min="1812" max="1812" width="14.5703125" style="36" bestFit="1" customWidth="1"/>
    <col min="1813" max="2048" width="11.42578125" style="36"/>
    <col min="2049" max="2049" width="9.7109375" style="36" customWidth="1"/>
    <col min="2050" max="2050" width="51.28515625" style="36" customWidth="1"/>
    <col min="2051" max="2051" width="23.28515625" style="36" customWidth="1"/>
    <col min="2052" max="2052" width="23.42578125" style="36" customWidth="1"/>
    <col min="2053" max="2064" width="0" style="36" hidden="1" customWidth="1"/>
    <col min="2065" max="2065" width="17.28515625" style="36" bestFit="1" customWidth="1"/>
    <col min="2066" max="2066" width="21.42578125" style="36" customWidth="1"/>
    <col min="2067" max="2067" width="18.5703125" style="36" customWidth="1"/>
    <col min="2068" max="2068" width="14.5703125" style="36" bestFit="1" customWidth="1"/>
    <col min="2069" max="2304" width="11.42578125" style="36"/>
    <col min="2305" max="2305" width="9.7109375" style="36" customWidth="1"/>
    <col min="2306" max="2306" width="51.28515625" style="36" customWidth="1"/>
    <col min="2307" max="2307" width="23.28515625" style="36" customWidth="1"/>
    <col min="2308" max="2308" width="23.42578125" style="36" customWidth="1"/>
    <col min="2309" max="2320" width="0" style="36" hidden="1" customWidth="1"/>
    <col min="2321" max="2321" width="17.28515625" style="36" bestFit="1" customWidth="1"/>
    <col min="2322" max="2322" width="21.42578125" style="36" customWidth="1"/>
    <col min="2323" max="2323" width="18.5703125" style="36" customWidth="1"/>
    <col min="2324" max="2324" width="14.5703125" style="36" bestFit="1" customWidth="1"/>
    <col min="2325" max="2560" width="11.42578125" style="36"/>
    <col min="2561" max="2561" width="9.7109375" style="36" customWidth="1"/>
    <col min="2562" max="2562" width="51.28515625" style="36" customWidth="1"/>
    <col min="2563" max="2563" width="23.28515625" style="36" customWidth="1"/>
    <col min="2564" max="2564" width="23.42578125" style="36" customWidth="1"/>
    <col min="2565" max="2576" width="0" style="36" hidden="1" customWidth="1"/>
    <col min="2577" max="2577" width="17.28515625" style="36" bestFit="1" customWidth="1"/>
    <col min="2578" max="2578" width="21.42578125" style="36" customWidth="1"/>
    <col min="2579" max="2579" width="18.5703125" style="36" customWidth="1"/>
    <col min="2580" max="2580" width="14.5703125" style="36" bestFit="1" customWidth="1"/>
    <col min="2581" max="2816" width="11.42578125" style="36"/>
    <col min="2817" max="2817" width="9.7109375" style="36" customWidth="1"/>
    <col min="2818" max="2818" width="51.28515625" style="36" customWidth="1"/>
    <col min="2819" max="2819" width="23.28515625" style="36" customWidth="1"/>
    <col min="2820" max="2820" width="23.42578125" style="36" customWidth="1"/>
    <col min="2821" max="2832" width="0" style="36" hidden="1" customWidth="1"/>
    <col min="2833" max="2833" width="17.28515625" style="36" bestFit="1" customWidth="1"/>
    <col min="2834" max="2834" width="21.42578125" style="36" customWidth="1"/>
    <col min="2835" max="2835" width="18.5703125" style="36" customWidth="1"/>
    <col min="2836" max="2836" width="14.5703125" style="36" bestFit="1" customWidth="1"/>
    <col min="2837" max="3072" width="11.42578125" style="36"/>
    <col min="3073" max="3073" width="9.7109375" style="36" customWidth="1"/>
    <col min="3074" max="3074" width="51.28515625" style="36" customWidth="1"/>
    <col min="3075" max="3075" width="23.28515625" style="36" customWidth="1"/>
    <col min="3076" max="3076" width="23.42578125" style="36" customWidth="1"/>
    <col min="3077" max="3088" width="0" style="36" hidden="1" customWidth="1"/>
    <col min="3089" max="3089" width="17.28515625" style="36" bestFit="1" customWidth="1"/>
    <col min="3090" max="3090" width="21.42578125" style="36" customWidth="1"/>
    <col min="3091" max="3091" width="18.5703125" style="36" customWidth="1"/>
    <col min="3092" max="3092" width="14.5703125" style="36" bestFit="1" customWidth="1"/>
    <col min="3093" max="3328" width="11.42578125" style="36"/>
    <col min="3329" max="3329" width="9.7109375" style="36" customWidth="1"/>
    <col min="3330" max="3330" width="51.28515625" style="36" customWidth="1"/>
    <col min="3331" max="3331" width="23.28515625" style="36" customWidth="1"/>
    <col min="3332" max="3332" width="23.42578125" style="36" customWidth="1"/>
    <col min="3333" max="3344" width="0" style="36" hidden="1" customWidth="1"/>
    <col min="3345" max="3345" width="17.28515625" style="36" bestFit="1" customWidth="1"/>
    <col min="3346" max="3346" width="21.42578125" style="36" customWidth="1"/>
    <col min="3347" max="3347" width="18.5703125" style="36" customWidth="1"/>
    <col min="3348" max="3348" width="14.5703125" style="36" bestFit="1" customWidth="1"/>
    <col min="3349" max="3584" width="11.42578125" style="36"/>
    <col min="3585" max="3585" width="9.7109375" style="36" customWidth="1"/>
    <col min="3586" max="3586" width="51.28515625" style="36" customWidth="1"/>
    <col min="3587" max="3587" width="23.28515625" style="36" customWidth="1"/>
    <col min="3588" max="3588" width="23.42578125" style="36" customWidth="1"/>
    <col min="3589" max="3600" width="0" style="36" hidden="1" customWidth="1"/>
    <col min="3601" max="3601" width="17.28515625" style="36" bestFit="1" customWidth="1"/>
    <col min="3602" max="3602" width="21.42578125" style="36" customWidth="1"/>
    <col min="3603" max="3603" width="18.5703125" style="36" customWidth="1"/>
    <col min="3604" max="3604" width="14.5703125" style="36" bestFit="1" customWidth="1"/>
    <col min="3605" max="3840" width="11.42578125" style="36"/>
    <col min="3841" max="3841" width="9.7109375" style="36" customWidth="1"/>
    <col min="3842" max="3842" width="51.28515625" style="36" customWidth="1"/>
    <col min="3843" max="3843" width="23.28515625" style="36" customWidth="1"/>
    <col min="3844" max="3844" width="23.42578125" style="36" customWidth="1"/>
    <col min="3845" max="3856" width="0" style="36" hidden="1" customWidth="1"/>
    <col min="3857" max="3857" width="17.28515625" style="36" bestFit="1" customWidth="1"/>
    <col min="3858" max="3858" width="21.42578125" style="36" customWidth="1"/>
    <col min="3859" max="3859" width="18.5703125" style="36" customWidth="1"/>
    <col min="3860" max="3860" width="14.5703125" style="36" bestFit="1" customWidth="1"/>
    <col min="3861" max="4096" width="11.42578125" style="36"/>
    <col min="4097" max="4097" width="9.7109375" style="36" customWidth="1"/>
    <col min="4098" max="4098" width="51.28515625" style="36" customWidth="1"/>
    <col min="4099" max="4099" width="23.28515625" style="36" customWidth="1"/>
    <col min="4100" max="4100" width="23.42578125" style="36" customWidth="1"/>
    <col min="4101" max="4112" width="0" style="36" hidden="1" customWidth="1"/>
    <col min="4113" max="4113" width="17.28515625" style="36" bestFit="1" customWidth="1"/>
    <col min="4114" max="4114" width="21.42578125" style="36" customWidth="1"/>
    <col min="4115" max="4115" width="18.5703125" style="36" customWidth="1"/>
    <col min="4116" max="4116" width="14.5703125" style="36" bestFit="1" customWidth="1"/>
    <col min="4117" max="4352" width="11.42578125" style="36"/>
    <col min="4353" max="4353" width="9.7109375" style="36" customWidth="1"/>
    <col min="4354" max="4354" width="51.28515625" style="36" customWidth="1"/>
    <col min="4355" max="4355" width="23.28515625" style="36" customWidth="1"/>
    <col min="4356" max="4356" width="23.42578125" style="36" customWidth="1"/>
    <col min="4357" max="4368" width="0" style="36" hidden="1" customWidth="1"/>
    <col min="4369" max="4369" width="17.28515625" style="36" bestFit="1" customWidth="1"/>
    <col min="4370" max="4370" width="21.42578125" style="36" customWidth="1"/>
    <col min="4371" max="4371" width="18.5703125" style="36" customWidth="1"/>
    <col min="4372" max="4372" width="14.5703125" style="36" bestFit="1" customWidth="1"/>
    <col min="4373" max="4608" width="11.42578125" style="36"/>
    <col min="4609" max="4609" width="9.7109375" style="36" customWidth="1"/>
    <col min="4610" max="4610" width="51.28515625" style="36" customWidth="1"/>
    <col min="4611" max="4611" width="23.28515625" style="36" customWidth="1"/>
    <col min="4612" max="4612" width="23.42578125" style="36" customWidth="1"/>
    <col min="4613" max="4624" width="0" style="36" hidden="1" customWidth="1"/>
    <col min="4625" max="4625" width="17.28515625" style="36" bestFit="1" customWidth="1"/>
    <col min="4626" max="4626" width="21.42578125" style="36" customWidth="1"/>
    <col min="4627" max="4627" width="18.5703125" style="36" customWidth="1"/>
    <col min="4628" max="4628" width="14.5703125" style="36" bestFit="1" customWidth="1"/>
    <col min="4629" max="4864" width="11.42578125" style="36"/>
    <col min="4865" max="4865" width="9.7109375" style="36" customWidth="1"/>
    <col min="4866" max="4866" width="51.28515625" style="36" customWidth="1"/>
    <col min="4867" max="4867" width="23.28515625" style="36" customWidth="1"/>
    <col min="4868" max="4868" width="23.42578125" style="36" customWidth="1"/>
    <col min="4869" max="4880" width="0" style="36" hidden="1" customWidth="1"/>
    <col min="4881" max="4881" width="17.28515625" style="36" bestFit="1" customWidth="1"/>
    <col min="4882" max="4882" width="21.42578125" style="36" customWidth="1"/>
    <col min="4883" max="4883" width="18.5703125" style="36" customWidth="1"/>
    <col min="4884" max="4884" width="14.5703125" style="36" bestFit="1" customWidth="1"/>
    <col min="4885" max="5120" width="11.42578125" style="36"/>
    <col min="5121" max="5121" width="9.7109375" style="36" customWidth="1"/>
    <col min="5122" max="5122" width="51.28515625" style="36" customWidth="1"/>
    <col min="5123" max="5123" width="23.28515625" style="36" customWidth="1"/>
    <col min="5124" max="5124" width="23.42578125" style="36" customWidth="1"/>
    <col min="5125" max="5136" width="0" style="36" hidden="1" customWidth="1"/>
    <col min="5137" max="5137" width="17.28515625" style="36" bestFit="1" customWidth="1"/>
    <col min="5138" max="5138" width="21.42578125" style="36" customWidth="1"/>
    <col min="5139" max="5139" width="18.5703125" style="36" customWidth="1"/>
    <col min="5140" max="5140" width="14.5703125" style="36" bestFit="1" customWidth="1"/>
    <col min="5141" max="5376" width="11.42578125" style="36"/>
    <col min="5377" max="5377" width="9.7109375" style="36" customWidth="1"/>
    <col min="5378" max="5378" width="51.28515625" style="36" customWidth="1"/>
    <col min="5379" max="5379" width="23.28515625" style="36" customWidth="1"/>
    <col min="5380" max="5380" width="23.42578125" style="36" customWidth="1"/>
    <col min="5381" max="5392" width="0" style="36" hidden="1" customWidth="1"/>
    <col min="5393" max="5393" width="17.28515625" style="36" bestFit="1" customWidth="1"/>
    <col min="5394" max="5394" width="21.42578125" style="36" customWidth="1"/>
    <col min="5395" max="5395" width="18.5703125" style="36" customWidth="1"/>
    <col min="5396" max="5396" width="14.5703125" style="36" bestFit="1" customWidth="1"/>
    <col min="5397" max="5632" width="11.42578125" style="36"/>
    <col min="5633" max="5633" width="9.7109375" style="36" customWidth="1"/>
    <col min="5634" max="5634" width="51.28515625" style="36" customWidth="1"/>
    <col min="5635" max="5635" width="23.28515625" style="36" customWidth="1"/>
    <col min="5636" max="5636" width="23.42578125" style="36" customWidth="1"/>
    <col min="5637" max="5648" width="0" style="36" hidden="1" customWidth="1"/>
    <col min="5649" max="5649" width="17.28515625" style="36" bestFit="1" customWidth="1"/>
    <col min="5650" max="5650" width="21.42578125" style="36" customWidth="1"/>
    <col min="5651" max="5651" width="18.5703125" style="36" customWidth="1"/>
    <col min="5652" max="5652" width="14.5703125" style="36" bestFit="1" customWidth="1"/>
    <col min="5653" max="5888" width="11.42578125" style="36"/>
    <col min="5889" max="5889" width="9.7109375" style="36" customWidth="1"/>
    <col min="5890" max="5890" width="51.28515625" style="36" customWidth="1"/>
    <col min="5891" max="5891" width="23.28515625" style="36" customWidth="1"/>
    <col min="5892" max="5892" width="23.42578125" style="36" customWidth="1"/>
    <col min="5893" max="5904" width="0" style="36" hidden="1" customWidth="1"/>
    <col min="5905" max="5905" width="17.28515625" style="36" bestFit="1" customWidth="1"/>
    <col min="5906" max="5906" width="21.42578125" style="36" customWidth="1"/>
    <col min="5907" max="5907" width="18.5703125" style="36" customWidth="1"/>
    <col min="5908" max="5908" width="14.5703125" style="36" bestFit="1" customWidth="1"/>
    <col min="5909" max="6144" width="11.42578125" style="36"/>
    <col min="6145" max="6145" width="9.7109375" style="36" customWidth="1"/>
    <col min="6146" max="6146" width="51.28515625" style="36" customWidth="1"/>
    <col min="6147" max="6147" width="23.28515625" style="36" customWidth="1"/>
    <col min="6148" max="6148" width="23.42578125" style="36" customWidth="1"/>
    <col min="6149" max="6160" width="0" style="36" hidden="1" customWidth="1"/>
    <col min="6161" max="6161" width="17.28515625" style="36" bestFit="1" customWidth="1"/>
    <col min="6162" max="6162" width="21.42578125" style="36" customWidth="1"/>
    <col min="6163" max="6163" width="18.5703125" style="36" customWidth="1"/>
    <col min="6164" max="6164" width="14.5703125" style="36" bestFit="1" customWidth="1"/>
    <col min="6165" max="6400" width="11.42578125" style="36"/>
    <col min="6401" max="6401" width="9.7109375" style="36" customWidth="1"/>
    <col min="6402" max="6402" width="51.28515625" style="36" customWidth="1"/>
    <col min="6403" max="6403" width="23.28515625" style="36" customWidth="1"/>
    <col min="6404" max="6404" width="23.42578125" style="36" customWidth="1"/>
    <col min="6405" max="6416" width="0" style="36" hidden="1" customWidth="1"/>
    <col min="6417" max="6417" width="17.28515625" style="36" bestFit="1" customWidth="1"/>
    <col min="6418" max="6418" width="21.42578125" style="36" customWidth="1"/>
    <col min="6419" max="6419" width="18.5703125" style="36" customWidth="1"/>
    <col min="6420" max="6420" width="14.5703125" style="36" bestFit="1" customWidth="1"/>
    <col min="6421" max="6656" width="11.42578125" style="36"/>
    <col min="6657" max="6657" width="9.7109375" style="36" customWidth="1"/>
    <col min="6658" max="6658" width="51.28515625" style="36" customWidth="1"/>
    <col min="6659" max="6659" width="23.28515625" style="36" customWidth="1"/>
    <col min="6660" max="6660" width="23.42578125" style="36" customWidth="1"/>
    <col min="6661" max="6672" width="0" style="36" hidden="1" customWidth="1"/>
    <col min="6673" max="6673" width="17.28515625" style="36" bestFit="1" customWidth="1"/>
    <col min="6674" max="6674" width="21.42578125" style="36" customWidth="1"/>
    <col min="6675" max="6675" width="18.5703125" style="36" customWidth="1"/>
    <col min="6676" max="6676" width="14.5703125" style="36" bestFit="1" customWidth="1"/>
    <col min="6677" max="6912" width="11.42578125" style="36"/>
    <col min="6913" max="6913" width="9.7109375" style="36" customWidth="1"/>
    <col min="6914" max="6914" width="51.28515625" style="36" customWidth="1"/>
    <col min="6915" max="6915" width="23.28515625" style="36" customWidth="1"/>
    <col min="6916" max="6916" width="23.42578125" style="36" customWidth="1"/>
    <col min="6917" max="6928" width="0" style="36" hidden="1" customWidth="1"/>
    <col min="6929" max="6929" width="17.28515625" style="36" bestFit="1" customWidth="1"/>
    <col min="6930" max="6930" width="21.42578125" style="36" customWidth="1"/>
    <col min="6931" max="6931" width="18.5703125" style="36" customWidth="1"/>
    <col min="6932" max="6932" width="14.5703125" style="36" bestFit="1" customWidth="1"/>
    <col min="6933" max="7168" width="11.42578125" style="36"/>
    <col min="7169" max="7169" width="9.7109375" style="36" customWidth="1"/>
    <col min="7170" max="7170" width="51.28515625" style="36" customWidth="1"/>
    <col min="7171" max="7171" width="23.28515625" style="36" customWidth="1"/>
    <col min="7172" max="7172" width="23.42578125" style="36" customWidth="1"/>
    <col min="7173" max="7184" width="0" style="36" hidden="1" customWidth="1"/>
    <col min="7185" max="7185" width="17.28515625" style="36" bestFit="1" customWidth="1"/>
    <col min="7186" max="7186" width="21.42578125" style="36" customWidth="1"/>
    <col min="7187" max="7187" width="18.5703125" style="36" customWidth="1"/>
    <col min="7188" max="7188" width="14.5703125" style="36" bestFit="1" customWidth="1"/>
    <col min="7189" max="7424" width="11.42578125" style="36"/>
    <col min="7425" max="7425" width="9.7109375" style="36" customWidth="1"/>
    <col min="7426" max="7426" width="51.28515625" style="36" customWidth="1"/>
    <col min="7427" max="7427" width="23.28515625" style="36" customWidth="1"/>
    <col min="7428" max="7428" width="23.42578125" style="36" customWidth="1"/>
    <col min="7429" max="7440" width="0" style="36" hidden="1" customWidth="1"/>
    <col min="7441" max="7441" width="17.28515625" style="36" bestFit="1" customWidth="1"/>
    <col min="7442" max="7442" width="21.42578125" style="36" customWidth="1"/>
    <col min="7443" max="7443" width="18.5703125" style="36" customWidth="1"/>
    <col min="7444" max="7444" width="14.5703125" style="36" bestFit="1" customWidth="1"/>
    <col min="7445" max="7680" width="11.42578125" style="36"/>
    <col min="7681" max="7681" width="9.7109375" style="36" customWidth="1"/>
    <col min="7682" max="7682" width="51.28515625" style="36" customWidth="1"/>
    <col min="7683" max="7683" width="23.28515625" style="36" customWidth="1"/>
    <col min="7684" max="7684" width="23.42578125" style="36" customWidth="1"/>
    <col min="7685" max="7696" width="0" style="36" hidden="1" customWidth="1"/>
    <col min="7697" max="7697" width="17.28515625" style="36" bestFit="1" customWidth="1"/>
    <col min="7698" max="7698" width="21.42578125" style="36" customWidth="1"/>
    <col min="7699" max="7699" width="18.5703125" style="36" customWidth="1"/>
    <col min="7700" max="7700" width="14.5703125" style="36" bestFit="1" customWidth="1"/>
    <col min="7701" max="7936" width="11.42578125" style="36"/>
    <col min="7937" max="7937" width="9.7109375" style="36" customWidth="1"/>
    <col min="7938" max="7938" width="51.28515625" style="36" customWidth="1"/>
    <col min="7939" max="7939" width="23.28515625" style="36" customWidth="1"/>
    <col min="7940" max="7940" width="23.42578125" style="36" customWidth="1"/>
    <col min="7941" max="7952" width="0" style="36" hidden="1" customWidth="1"/>
    <col min="7953" max="7953" width="17.28515625" style="36" bestFit="1" customWidth="1"/>
    <col min="7954" max="7954" width="21.42578125" style="36" customWidth="1"/>
    <col min="7955" max="7955" width="18.5703125" style="36" customWidth="1"/>
    <col min="7956" max="7956" width="14.5703125" style="36" bestFit="1" customWidth="1"/>
    <col min="7957" max="8192" width="11.42578125" style="36"/>
    <col min="8193" max="8193" width="9.7109375" style="36" customWidth="1"/>
    <col min="8194" max="8194" width="51.28515625" style="36" customWidth="1"/>
    <col min="8195" max="8195" width="23.28515625" style="36" customWidth="1"/>
    <col min="8196" max="8196" width="23.42578125" style="36" customWidth="1"/>
    <col min="8197" max="8208" width="0" style="36" hidden="1" customWidth="1"/>
    <col min="8209" max="8209" width="17.28515625" style="36" bestFit="1" customWidth="1"/>
    <col min="8210" max="8210" width="21.42578125" style="36" customWidth="1"/>
    <col min="8211" max="8211" width="18.5703125" style="36" customWidth="1"/>
    <col min="8212" max="8212" width="14.5703125" style="36" bestFit="1" customWidth="1"/>
    <col min="8213" max="8448" width="11.42578125" style="36"/>
    <col min="8449" max="8449" width="9.7109375" style="36" customWidth="1"/>
    <col min="8450" max="8450" width="51.28515625" style="36" customWidth="1"/>
    <col min="8451" max="8451" width="23.28515625" style="36" customWidth="1"/>
    <col min="8452" max="8452" width="23.42578125" style="36" customWidth="1"/>
    <col min="8453" max="8464" width="0" style="36" hidden="1" customWidth="1"/>
    <col min="8465" max="8465" width="17.28515625" style="36" bestFit="1" customWidth="1"/>
    <col min="8466" max="8466" width="21.42578125" style="36" customWidth="1"/>
    <col min="8467" max="8467" width="18.5703125" style="36" customWidth="1"/>
    <col min="8468" max="8468" width="14.5703125" style="36" bestFit="1" customWidth="1"/>
    <col min="8469" max="8704" width="11.42578125" style="36"/>
    <col min="8705" max="8705" width="9.7109375" style="36" customWidth="1"/>
    <col min="8706" max="8706" width="51.28515625" style="36" customWidth="1"/>
    <col min="8707" max="8707" width="23.28515625" style="36" customWidth="1"/>
    <col min="8708" max="8708" width="23.42578125" style="36" customWidth="1"/>
    <col min="8709" max="8720" width="0" style="36" hidden="1" customWidth="1"/>
    <col min="8721" max="8721" width="17.28515625" style="36" bestFit="1" customWidth="1"/>
    <col min="8722" max="8722" width="21.42578125" style="36" customWidth="1"/>
    <col min="8723" max="8723" width="18.5703125" style="36" customWidth="1"/>
    <col min="8724" max="8724" width="14.5703125" style="36" bestFit="1" customWidth="1"/>
    <col min="8725" max="8960" width="11.42578125" style="36"/>
    <col min="8961" max="8961" width="9.7109375" style="36" customWidth="1"/>
    <col min="8962" max="8962" width="51.28515625" style="36" customWidth="1"/>
    <col min="8963" max="8963" width="23.28515625" style="36" customWidth="1"/>
    <col min="8964" max="8964" width="23.42578125" style="36" customWidth="1"/>
    <col min="8965" max="8976" width="0" style="36" hidden="1" customWidth="1"/>
    <col min="8977" max="8977" width="17.28515625" style="36" bestFit="1" customWidth="1"/>
    <col min="8978" max="8978" width="21.42578125" style="36" customWidth="1"/>
    <col min="8979" max="8979" width="18.5703125" style="36" customWidth="1"/>
    <col min="8980" max="8980" width="14.5703125" style="36" bestFit="1" customWidth="1"/>
    <col min="8981" max="9216" width="11.42578125" style="36"/>
    <col min="9217" max="9217" width="9.7109375" style="36" customWidth="1"/>
    <col min="9218" max="9218" width="51.28515625" style="36" customWidth="1"/>
    <col min="9219" max="9219" width="23.28515625" style="36" customWidth="1"/>
    <col min="9220" max="9220" width="23.42578125" style="36" customWidth="1"/>
    <col min="9221" max="9232" width="0" style="36" hidden="1" customWidth="1"/>
    <col min="9233" max="9233" width="17.28515625" style="36" bestFit="1" customWidth="1"/>
    <col min="9234" max="9234" width="21.42578125" style="36" customWidth="1"/>
    <col min="9235" max="9235" width="18.5703125" style="36" customWidth="1"/>
    <col min="9236" max="9236" width="14.5703125" style="36" bestFit="1" customWidth="1"/>
    <col min="9237" max="9472" width="11.42578125" style="36"/>
    <col min="9473" max="9473" width="9.7109375" style="36" customWidth="1"/>
    <col min="9474" max="9474" width="51.28515625" style="36" customWidth="1"/>
    <col min="9475" max="9475" width="23.28515625" style="36" customWidth="1"/>
    <col min="9476" max="9476" width="23.42578125" style="36" customWidth="1"/>
    <col min="9477" max="9488" width="0" style="36" hidden="1" customWidth="1"/>
    <col min="9489" max="9489" width="17.28515625" style="36" bestFit="1" customWidth="1"/>
    <col min="9490" max="9490" width="21.42578125" style="36" customWidth="1"/>
    <col min="9491" max="9491" width="18.5703125" style="36" customWidth="1"/>
    <col min="9492" max="9492" width="14.5703125" style="36" bestFit="1" customWidth="1"/>
    <col min="9493" max="9728" width="11.42578125" style="36"/>
    <col min="9729" max="9729" width="9.7109375" style="36" customWidth="1"/>
    <col min="9730" max="9730" width="51.28515625" style="36" customWidth="1"/>
    <col min="9731" max="9731" width="23.28515625" style="36" customWidth="1"/>
    <col min="9732" max="9732" width="23.42578125" style="36" customWidth="1"/>
    <col min="9733" max="9744" width="0" style="36" hidden="1" customWidth="1"/>
    <col min="9745" max="9745" width="17.28515625" style="36" bestFit="1" customWidth="1"/>
    <col min="9746" max="9746" width="21.42578125" style="36" customWidth="1"/>
    <col min="9747" max="9747" width="18.5703125" style="36" customWidth="1"/>
    <col min="9748" max="9748" width="14.5703125" style="36" bestFit="1" customWidth="1"/>
    <col min="9749" max="9984" width="11.42578125" style="36"/>
    <col min="9985" max="9985" width="9.7109375" style="36" customWidth="1"/>
    <col min="9986" max="9986" width="51.28515625" style="36" customWidth="1"/>
    <col min="9987" max="9987" width="23.28515625" style="36" customWidth="1"/>
    <col min="9988" max="9988" width="23.42578125" style="36" customWidth="1"/>
    <col min="9989" max="10000" width="0" style="36" hidden="1" customWidth="1"/>
    <col min="10001" max="10001" width="17.28515625" style="36" bestFit="1" customWidth="1"/>
    <col min="10002" max="10002" width="21.42578125" style="36" customWidth="1"/>
    <col min="10003" max="10003" width="18.5703125" style="36" customWidth="1"/>
    <col min="10004" max="10004" width="14.5703125" style="36" bestFit="1" customWidth="1"/>
    <col min="10005" max="10240" width="11.42578125" style="36"/>
    <col min="10241" max="10241" width="9.7109375" style="36" customWidth="1"/>
    <col min="10242" max="10242" width="51.28515625" style="36" customWidth="1"/>
    <col min="10243" max="10243" width="23.28515625" style="36" customWidth="1"/>
    <col min="10244" max="10244" width="23.42578125" style="36" customWidth="1"/>
    <col min="10245" max="10256" width="0" style="36" hidden="1" customWidth="1"/>
    <col min="10257" max="10257" width="17.28515625" style="36" bestFit="1" customWidth="1"/>
    <col min="10258" max="10258" width="21.42578125" style="36" customWidth="1"/>
    <col min="10259" max="10259" width="18.5703125" style="36" customWidth="1"/>
    <col min="10260" max="10260" width="14.5703125" style="36" bestFit="1" customWidth="1"/>
    <col min="10261" max="10496" width="11.42578125" style="36"/>
    <col min="10497" max="10497" width="9.7109375" style="36" customWidth="1"/>
    <col min="10498" max="10498" width="51.28515625" style="36" customWidth="1"/>
    <col min="10499" max="10499" width="23.28515625" style="36" customWidth="1"/>
    <col min="10500" max="10500" width="23.42578125" style="36" customWidth="1"/>
    <col min="10501" max="10512" width="0" style="36" hidden="1" customWidth="1"/>
    <col min="10513" max="10513" width="17.28515625" style="36" bestFit="1" customWidth="1"/>
    <col min="10514" max="10514" width="21.42578125" style="36" customWidth="1"/>
    <col min="10515" max="10515" width="18.5703125" style="36" customWidth="1"/>
    <col min="10516" max="10516" width="14.5703125" style="36" bestFit="1" customWidth="1"/>
    <col min="10517" max="10752" width="11.42578125" style="36"/>
    <col min="10753" max="10753" width="9.7109375" style="36" customWidth="1"/>
    <col min="10754" max="10754" width="51.28515625" style="36" customWidth="1"/>
    <col min="10755" max="10755" width="23.28515625" style="36" customWidth="1"/>
    <col min="10756" max="10756" width="23.42578125" style="36" customWidth="1"/>
    <col min="10757" max="10768" width="0" style="36" hidden="1" customWidth="1"/>
    <col min="10769" max="10769" width="17.28515625" style="36" bestFit="1" customWidth="1"/>
    <col min="10770" max="10770" width="21.42578125" style="36" customWidth="1"/>
    <col min="10771" max="10771" width="18.5703125" style="36" customWidth="1"/>
    <col min="10772" max="10772" width="14.5703125" style="36" bestFit="1" customWidth="1"/>
    <col min="10773" max="11008" width="11.42578125" style="36"/>
    <col min="11009" max="11009" width="9.7109375" style="36" customWidth="1"/>
    <col min="11010" max="11010" width="51.28515625" style="36" customWidth="1"/>
    <col min="11011" max="11011" width="23.28515625" style="36" customWidth="1"/>
    <col min="11012" max="11012" width="23.42578125" style="36" customWidth="1"/>
    <col min="11013" max="11024" width="0" style="36" hidden="1" customWidth="1"/>
    <col min="11025" max="11025" width="17.28515625" style="36" bestFit="1" customWidth="1"/>
    <col min="11026" max="11026" width="21.42578125" style="36" customWidth="1"/>
    <col min="11027" max="11027" width="18.5703125" style="36" customWidth="1"/>
    <col min="11028" max="11028" width="14.5703125" style="36" bestFit="1" customWidth="1"/>
    <col min="11029" max="11264" width="11.42578125" style="36"/>
    <col min="11265" max="11265" width="9.7109375" style="36" customWidth="1"/>
    <col min="11266" max="11266" width="51.28515625" style="36" customWidth="1"/>
    <col min="11267" max="11267" width="23.28515625" style="36" customWidth="1"/>
    <col min="11268" max="11268" width="23.42578125" style="36" customWidth="1"/>
    <col min="11269" max="11280" width="0" style="36" hidden="1" customWidth="1"/>
    <col min="11281" max="11281" width="17.28515625" style="36" bestFit="1" customWidth="1"/>
    <col min="11282" max="11282" width="21.42578125" style="36" customWidth="1"/>
    <col min="11283" max="11283" width="18.5703125" style="36" customWidth="1"/>
    <col min="11284" max="11284" width="14.5703125" style="36" bestFit="1" customWidth="1"/>
    <col min="11285" max="11520" width="11.42578125" style="36"/>
    <col min="11521" max="11521" width="9.7109375" style="36" customWidth="1"/>
    <col min="11522" max="11522" width="51.28515625" style="36" customWidth="1"/>
    <col min="11523" max="11523" width="23.28515625" style="36" customWidth="1"/>
    <col min="11524" max="11524" width="23.42578125" style="36" customWidth="1"/>
    <col min="11525" max="11536" width="0" style="36" hidden="1" customWidth="1"/>
    <col min="11537" max="11537" width="17.28515625" style="36" bestFit="1" customWidth="1"/>
    <col min="11538" max="11538" width="21.42578125" style="36" customWidth="1"/>
    <col min="11539" max="11539" width="18.5703125" style="36" customWidth="1"/>
    <col min="11540" max="11540" width="14.5703125" style="36" bestFit="1" customWidth="1"/>
    <col min="11541" max="11776" width="11.42578125" style="36"/>
    <col min="11777" max="11777" width="9.7109375" style="36" customWidth="1"/>
    <col min="11778" max="11778" width="51.28515625" style="36" customWidth="1"/>
    <col min="11779" max="11779" width="23.28515625" style="36" customWidth="1"/>
    <col min="11780" max="11780" width="23.42578125" style="36" customWidth="1"/>
    <col min="11781" max="11792" width="0" style="36" hidden="1" customWidth="1"/>
    <col min="11793" max="11793" width="17.28515625" style="36" bestFit="1" customWidth="1"/>
    <col min="11794" max="11794" width="21.42578125" style="36" customWidth="1"/>
    <col min="11795" max="11795" width="18.5703125" style="36" customWidth="1"/>
    <col min="11796" max="11796" width="14.5703125" style="36" bestFit="1" customWidth="1"/>
    <col min="11797" max="12032" width="11.42578125" style="36"/>
    <col min="12033" max="12033" width="9.7109375" style="36" customWidth="1"/>
    <col min="12034" max="12034" width="51.28515625" style="36" customWidth="1"/>
    <col min="12035" max="12035" width="23.28515625" style="36" customWidth="1"/>
    <col min="12036" max="12036" width="23.42578125" style="36" customWidth="1"/>
    <col min="12037" max="12048" width="0" style="36" hidden="1" customWidth="1"/>
    <col min="12049" max="12049" width="17.28515625" style="36" bestFit="1" customWidth="1"/>
    <col min="12050" max="12050" width="21.42578125" style="36" customWidth="1"/>
    <col min="12051" max="12051" width="18.5703125" style="36" customWidth="1"/>
    <col min="12052" max="12052" width="14.5703125" style="36" bestFit="1" customWidth="1"/>
    <col min="12053" max="12288" width="11.42578125" style="36"/>
    <col min="12289" max="12289" width="9.7109375" style="36" customWidth="1"/>
    <col min="12290" max="12290" width="51.28515625" style="36" customWidth="1"/>
    <col min="12291" max="12291" width="23.28515625" style="36" customWidth="1"/>
    <col min="12292" max="12292" width="23.42578125" style="36" customWidth="1"/>
    <col min="12293" max="12304" width="0" style="36" hidden="1" customWidth="1"/>
    <col min="12305" max="12305" width="17.28515625" style="36" bestFit="1" customWidth="1"/>
    <col min="12306" max="12306" width="21.42578125" style="36" customWidth="1"/>
    <col min="12307" max="12307" width="18.5703125" style="36" customWidth="1"/>
    <col min="12308" max="12308" width="14.5703125" style="36" bestFit="1" customWidth="1"/>
    <col min="12309" max="12544" width="11.42578125" style="36"/>
    <col min="12545" max="12545" width="9.7109375" style="36" customWidth="1"/>
    <col min="12546" max="12546" width="51.28515625" style="36" customWidth="1"/>
    <col min="12547" max="12547" width="23.28515625" style="36" customWidth="1"/>
    <col min="12548" max="12548" width="23.42578125" style="36" customWidth="1"/>
    <col min="12549" max="12560" width="0" style="36" hidden="1" customWidth="1"/>
    <col min="12561" max="12561" width="17.28515625" style="36" bestFit="1" customWidth="1"/>
    <col min="12562" max="12562" width="21.42578125" style="36" customWidth="1"/>
    <col min="12563" max="12563" width="18.5703125" style="36" customWidth="1"/>
    <col min="12564" max="12564" width="14.5703125" style="36" bestFit="1" customWidth="1"/>
    <col min="12565" max="12800" width="11.42578125" style="36"/>
    <col min="12801" max="12801" width="9.7109375" style="36" customWidth="1"/>
    <col min="12802" max="12802" width="51.28515625" style="36" customWidth="1"/>
    <col min="12803" max="12803" width="23.28515625" style="36" customWidth="1"/>
    <col min="12804" max="12804" width="23.42578125" style="36" customWidth="1"/>
    <col min="12805" max="12816" width="0" style="36" hidden="1" customWidth="1"/>
    <col min="12817" max="12817" width="17.28515625" style="36" bestFit="1" customWidth="1"/>
    <col min="12818" max="12818" width="21.42578125" style="36" customWidth="1"/>
    <col min="12819" max="12819" width="18.5703125" style="36" customWidth="1"/>
    <col min="12820" max="12820" width="14.5703125" style="36" bestFit="1" customWidth="1"/>
    <col min="12821" max="13056" width="11.42578125" style="36"/>
    <col min="13057" max="13057" width="9.7109375" style="36" customWidth="1"/>
    <col min="13058" max="13058" width="51.28515625" style="36" customWidth="1"/>
    <col min="13059" max="13059" width="23.28515625" style="36" customWidth="1"/>
    <col min="13060" max="13060" width="23.42578125" style="36" customWidth="1"/>
    <col min="13061" max="13072" width="0" style="36" hidden="1" customWidth="1"/>
    <col min="13073" max="13073" width="17.28515625" style="36" bestFit="1" customWidth="1"/>
    <col min="13074" max="13074" width="21.42578125" style="36" customWidth="1"/>
    <col min="13075" max="13075" width="18.5703125" style="36" customWidth="1"/>
    <col min="13076" max="13076" width="14.5703125" style="36" bestFit="1" customWidth="1"/>
    <col min="13077" max="13312" width="11.42578125" style="36"/>
    <col min="13313" max="13313" width="9.7109375" style="36" customWidth="1"/>
    <col min="13314" max="13314" width="51.28515625" style="36" customWidth="1"/>
    <col min="13315" max="13315" width="23.28515625" style="36" customWidth="1"/>
    <col min="13316" max="13316" width="23.42578125" style="36" customWidth="1"/>
    <col min="13317" max="13328" width="0" style="36" hidden="1" customWidth="1"/>
    <col min="13329" max="13329" width="17.28515625" style="36" bestFit="1" customWidth="1"/>
    <col min="13330" max="13330" width="21.42578125" style="36" customWidth="1"/>
    <col min="13331" max="13331" width="18.5703125" style="36" customWidth="1"/>
    <col min="13332" max="13332" width="14.5703125" style="36" bestFit="1" customWidth="1"/>
    <col min="13333" max="13568" width="11.42578125" style="36"/>
    <col min="13569" max="13569" width="9.7109375" style="36" customWidth="1"/>
    <col min="13570" max="13570" width="51.28515625" style="36" customWidth="1"/>
    <col min="13571" max="13571" width="23.28515625" style="36" customWidth="1"/>
    <col min="13572" max="13572" width="23.42578125" style="36" customWidth="1"/>
    <col min="13573" max="13584" width="0" style="36" hidden="1" customWidth="1"/>
    <col min="13585" max="13585" width="17.28515625" style="36" bestFit="1" customWidth="1"/>
    <col min="13586" max="13586" width="21.42578125" style="36" customWidth="1"/>
    <col min="13587" max="13587" width="18.5703125" style="36" customWidth="1"/>
    <col min="13588" max="13588" width="14.5703125" style="36" bestFit="1" customWidth="1"/>
    <col min="13589" max="13824" width="11.42578125" style="36"/>
    <col min="13825" max="13825" width="9.7109375" style="36" customWidth="1"/>
    <col min="13826" max="13826" width="51.28515625" style="36" customWidth="1"/>
    <col min="13827" max="13827" width="23.28515625" style="36" customWidth="1"/>
    <col min="13828" max="13828" width="23.42578125" style="36" customWidth="1"/>
    <col min="13829" max="13840" width="0" style="36" hidden="1" customWidth="1"/>
    <col min="13841" max="13841" width="17.28515625" style="36" bestFit="1" customWidth="1"/>
    <col min="13842" max="13842" width="21.42578125" style="36" customWidth="1"/>
    <col min="13843" max="13843" width="18.5703125" style="36" customWidth="1"/>
    <col min="13844" max="13844" width="14.5703125" style="36" bestFit="1" customWidth="1"/>
    <col min="13845" max="14080" width="11.42578125" style="36"/>
    <col min="14081" max="14081" width="9.7109375" style="36" customWidth="1"/>
    <col min="14082" max="14082" width="51.28515625" style="36" customWidth="1"/>
    <col min="14083" max="14083" width="23.28515625" style="36" customWidth="1"/>
    <col min="14084" max="14084" width="23.42578125" style="36" customWidth="1"/>
    <col min="14085" max="14096" width="0" style="36" hidden="1" customWidth="1"/>
    <col min="14097" max="14097" width="17.28515625" style="36" bestFit="1" customWidth="1"/>
    <col min="14098" max="14098" width="21.42578125" style="36" customWidth="1"/>
    <col min="14099" max="14099" width="18.5703125" style="36" customWidth="1"/>
    <col min="14100" max="14100" width="14.5703125" style="36" bestFit="1" customWidth="1"/>
    <col min="14101" max="14336" width="11.42578125" style="36"/>
    <col min="14337" max="14337" width="9.7109375" style="36" customWidth="1"/>
    <col min="14338" max="14338" width="51.28515625" style="36" customWidth="1"/>
    <col min="14339" max="14339" width="23.28515625" style="36" customWidth="1"/>
    <col min="14340" max="14340" width="23.42578125" style="36" customWidth="1"/>
    <col min="14341" max="14352" width="0" style="36" hidden="1" customWidth="1"/>
    <col min="14353" max="14353" width="17.28515625" style="36" bestFit="1" customWidth="1"/>
    <col min="14354" max="14354" width="21.42578125" style="36" customWidth="1"/>
    <col min="14355" max="14355" width="18.5703125" style="36" customWidth="1"/>
    <col min="14356" max="14356" width="14.5703125" style="36" bestFit="1" customWidth="1"/>
    <col min="14357" max="14592" width="11.42578125" style="36"/>
    <col min="14593" max="14593" width="9.7109375" style="36" customWidth="1"/>
    <col min="14594" max="14594" width="51.28515625" style="36" customWidth="1"/>
    <col min="14595" max="14595" width="23.28515625" style="36" customWidth="1"/>
    <col min="14596" max="14596" width="23.42578125" style="36" customWidth="1"/>
    <col min="14597" max="14608" width="0" style="36" hidden="1" customWidth="1"/>
    <col min="14609" max="14609" width="17.28515625" style="36" bestFit="1" customWidth="1"/>
    <col min="14610" max="14610" width="21.42578125" style="36" customWidth="1"/>
    <col min="14611" max="14611" width="18.5703125" style="36" customWidth="1"/>
    <col min="14612" max="14612" width="14.5703125" style="36" bestFit="1" customWidth="1"/>
    <col min="14613" max="14848" width="11.42578125" style="36"/>
    <col min="14849" max="14849" width="9.7109375" style="36" customWidth="1"/>
    <col min="14850" max="14850" width="51.28515625" style="36" customWidth="1"/>
    <col min="14851" max="14851" width="23.28515625" style="36" customWidth="1"/>
    <col min="14852" max="14852" width="23.42578125" style="36" customWidth="1"/>
    <col min="14853" max="14864" width="0" style="36" hidden="1" customWidth="1"/>
    <col min="14865" max="14865" width="17.28515625" style="36" bestFit="1" customWidth="1"/>
    <col min="14866" max="14866" width="21.42578125" style="36" customWidth="1"/>
    <col min="14867" max="14867" width="18.5703125" style="36" customWidth="1"/>
    <col min="14868" max="14868" width="14.5703125" style="36" bestFit="1" customWidth="1"/>
    <col min="14869" max="15104" width="11.42578125" style="36"/>
    <col min="15105" max="15105" width="9.7109375" style="36" customWidth="1"/>
    <col min="15106" max="15106" width="51.28515625" style="36" customWidth="1"/>
    <col min="15107" max="15107" width="23.28515625" style="36" customWidth="1"/>
    <col min="15108" max="15108" width="23.42578125" style="36" customWidth="1"/>
    <col min="15109" max="15120" width="0" style="36" hidden="1" customWidth="1"/>
    <col min="15121" max="15121" width="17.28515625" style="36" bestFit="1" customWidth="1"/>
    <col min="15122" max="15122" width="21.42578125" style="36" customWidth="1"/>
    <col min="15123" max="15123" width="18.5703125" style="36" customWidth="1"/>
    <col min="15124" max="15124" width="14.5703125" style="36" bestFit="1" customWidth="1"/>
    <col min="15125" max="15360" width="11.42578125" style="36"/>
    <col min="15361" max="15361" width="9.7109375" style="36" customWidth="1"/>
    <col min="15362" max="15362" width="51.28515625" style="36" customWidth="1"/>
    <col min="15363" max="15363" width="23.28515625" style="36" customWidth="1"/>
    <col min="15364" max="15364" width="23.42578125" style="36" customWidth="1"/>
    <col min="15365" max="15376" width="0" style="36" hidden="1" customWidth="1"/>
    <col min="15377" max="15377" width="17.28515625" style="36" bestFit="1" customWidth="1"/>
    <col min="15378" max="15378" width="21.42578125" style="36" customWidth="1"/>
    <col min="15379" max="15379" width="18.5703125" style="36" customWidth="1"/>
    <col min="15380" max="15380" width="14.5703125" style="36" bestFit="1" customWidth="1"/>
    <col min="15381" max="15616" width="11.42578125" style="36"/>
    <col min="15617" max="15617" width="9.7109375" style="36" customWidth="1"/>
    <col min="15618" max="15618" width="51.28515625" style="36" customWidth="1"/>
    <col min="15619" max="15619" width="23.28515625" style="36" customWidth="1"/>
    <col min="15620" max="15620" width="23.42578125" style="36" customWidth="1"/>
    <col min="15621" max="15632" width="0" style="36" hidden="1" customWidth="1"/>
    <col min="15633" max="15633" width="17.28515625" style="36" bestFit="1" customWidth="1"/>
    <col min="15634" max="15634" width="21.42578125" style="36" customWidth="1"/>
    <col min="15635" max="15635" width="18.5703125" style="36" customWidth="1"/>
    <col min="15636" max="15636" width="14.5703125" style="36" bestFit="1" customWidth="1"/>
    <col min="15637" max="15872" width="11.42578125" style="36"/>
    <col min="15873" max="15873" width="9.7109375" style="36" customWidth="1"/>
    <col min="15874" max="15874" width="51.28515625" style="36" customWidth="1"/>
    <col min="15875" max="15875" width="23.28515625" style="36" customWidth="1"/>
    <col min="15876" max="15876" width="23.42578125" style="36" customWidth="1"/>
    <col min="15877" max="15888" width="0" style="36" hidden="1" customWidth="1"/>
    <col min="15889" max="15889" width="17.28515625" style="36" bestFit="1" customWidth="1"/>
    <col min="15890" max="15890" width="21.42578125" style="36" customWidth="1"/>
    <col min="15891" max="15891" width="18.5703125" style="36" customWidth="1"/>
    <col min="15892" max="15892" width="14.5703125" style="36" bestFit="1" customWidth="1"/>
    <col min="15893" max="16128" width="11.42578125" style="36"/>
    <col min="16129" max="16129" width="9.7109375" style="36" customWidth="1"/>
    <col min="16130" max="16130" width="51.28515625" style="36" customWidth="1"/>
    <col min="16131" max="16131" width="23.28515625" style="36" customWidth="1"/>
    <col min="16132" max="16132" width="23.42578125" style="36" customWidth="1"/>
    <col min="16133" max="16144" width="0" style="36" hidden="1" customWidth="1"/>
    <col min="16145" max="16145" width="17.28515625" style="36" bestFit="1" customWidth="1"/>
    <col min="16146" max="16146" width="21.42578125" style="36" customWidth="1"/>
    <col min="16147" max="16147" width="18.5703125" style="36" customWidth="1"/>
    <col min="16148" max="16148" width="14.5703125" style="36" bestFit="1" customWidth="1"/>
    <col min="16149" max="16384" width="11.42578125" style="36"/>
  </cols>
  <sheetData>
    <row r="1" spans="1:11" s="74" customFormat="1" ht="14.25" x14ac:dyDescent="0.2">
      <c r="A1" s="125" t="s">
        <v>1</v>
      </c>
      <c r="B1" s="125"/>
      <c r="C1" s="125"/>
      <c r="D1" s="125"/>
      <c r="E1" s="77"/>
      <c r="F1" s="76"/>
      <c r="G1" s="76"/>
      <c r="H1" s="75"/>
    </row>
    <row r="2" spans="1:11" ht="14.25" customHeight="1" x14ac:dyDescent="0.2">
      <c r="A2" s="125" t="str">
        <f>+[8]SOLICITUD!A2</f>
        <v xml:space="preserve"> MODIFICACIÓN  PRESUPUESTARIA Nº6-2020</v>
      </c>
      <c r="B2" s="125"/>
      <c r="C2" s="125"/>
      <c r="D2" s="125"/>
    </row>
    <row r="3" spans="1:11" ht="13.5" customHeight="1" x14ac:dyDescent="0.2">
      <c r="B3" s="125"/>
      <c r="C3" s="125"/>
      <c r="D3" s="125"/>
      <c r="E3" s="125"/>
    </row>
    <row r="4" spans="1:11" ht="10.5" customHeight="1" x14ac:dyDescent="0.2"/>
    <row r="5" spans="1:11" x14ac:dyDescent="0.2">
      <c r="A5" s="73" t="s">
        <v>27</v>
      </c>
      <c r="B5" s="72"/>
      <c r="C5" s="71"/>
      <c r="D5" s="71"/>
    </row>
    <row r="6" spans="1:11" ht="11.25" customHeight="1" x14ac:dyDescent="0.2">
      <c r="A6" s="42"/>
    </row>
    <row r="7" spans="1:11" x14ac:dyDescent="0.2">
      <c r="A7" s="51" t="s">
        <v>8</v>
      </c>
      <c r="B7" s="50" t="s">
        <v>125</v>
      </c>
      <c r="C7" s="47"/>
      <c r="F7" s="70">
        <v>1</v>
      </c>
      <c r="G7" s="70">
        <v>2</v>
      </c>
      <c r="H7" s="69">
        <v>3</v>
      </c>
      <c r="I7" s="65"/>
      <c r="J7" s="65"/>
      <c r="K7" s="65"/>
    </row>
    <row r="8" spans="1:11" x14ac:dyDescent="0.2">
      <c r="A8" s="51"/>
      <c r="B8" s="50"/>
      <c r="C8" s="47"/>
      <c r="F8" s="70"/>
      <c r="G8" s="70"/>
      <c r="H8" s="69"/>
      <c r="I8" s="65"/>
      <c r="J8" s="65"/>
      <c r="K8" s="65"/>
    </row>
    <row r="9" spans="1:11" x14ac:dyDescent="0.2">
      <c r="A9" s="51" t="s">
        <v>117</v>
      </c>
      <c r="B9" s="50" t="s">
        <v>28</v>
      </c>
      <c r="C9" s="47"/>
      <c r="D9" s="40">
        <v>13110412</v>
      </c>
      <c r="F9" s="70"/>
      <c r="G9" s="70"/>
      <c r="H9" s="69"/>
      <c r="I9" s="65"/>
      <c r="J9" s="65"/>
      <c r="K9" s="65"/>
    </row>
    <row r="10" spans="1:11" x14ac:dyDescent="0.2">
      <c r="A10" s="51"/>
      <c r="B10" s="50"/>
      <c r="C10" s="47"/>
      <c r="F10" s="70"/>
      <c r="G10" s="70"/>
      <c r="H10" s="69"/>
      <c r="I10" s="65"/>
      <c r="J10" s="65"/>
      <c r="K10" s="65"/>
    </row>
    <row r="11" spans="1:11" x14ac:dyDescent="0.2">
      <c r="A11" s="68" t="s">
        <v>112</v>
      </c>
      <c r="B11" s="50" t="s">
        <v>111</v>
      </c>
      <c r="C11" s="40">
        <v>3600000</v>
      </c>
      <c r="F11" s="70"/>
      <c r="G11" s="70"/>
      <c r="H11" s="69"/>
      <c r="I11" s="65"/>
      <c r="J11" s="65"/>
      <c r="K11" s="65"/>
    </row>
    <row r="12" spans="1:11" x14ac:dyDescent="0.2">
      <c r="A12" s="48" t="s">
        <v>261</v>
      </c>
      <c r="B12" s="48" t="s">
        <v>262</v>
      </c>
      <c r="C12" s="47">
        <v>100000</v>
      </c>
      <c r="F12" s="70"/>
      <c r="G12" s="70"/>
      <c r="H12" s="69"/>
      <c r="I12" s="65"/>
      <c r="J12" s="65"/>
      <c r="K12" s="65"/>
    </row>
    <row r="13" spans="1:11" ht="37.5" customHeight="1" x14ac:dyDescent="0.2">
      <c r="B13" s="78" t="s">
        <v>271</v>
      </c>
      <c r="C13" s="47"/>
      <c r="F13" s="70"/>
      <c r="G13" s="70"/>
      <c r="H13" s="69"/>
      <c r="I13" s="65"/>
      <c r="J13" s="65"/>
      <c r="K13" s="65"/>
    </row>
    <row r="14" spans="1:11" x14ac:dyDescent="0.2">
      <c r="B14" s="48"/>
      <c r="C14" s="47"/>
      <c r="F14" s="70"/>
      <c r="G14" s="70"/>
      <c r="H14" s="69"/>
      <c r="I14" s="65"/>
      <c r="J14" s="65"/>
      <c r="K14" s="65"/>
    </row>
    <row r="15" spans="1:11" ht="13.5" customHeight="1" x14ac:dyDescent="0.2">
      <c r="A15" s="48" t="s">
        <v>263</v>
      </c>
      <c r="B15" s="48" t="s">
        <v>264</v>
      </c>
      <c r="C15" s="47">
        <v>1500000</v>
      </c>
      <c r="F15" s="70"/>
      <c r="G15" s="70"/>
      <c r="H15" s="69"/>
      <c r="I15" s="65"/>
      <c r="J15" s="65"/>
      <c r="K15" s="65"/>
    </row>
    <row r="16" spans="1:11" ht="36.75" customHeight="1" x14ac:dyDescent="0.2">
      <c r="B16" s="78" t="s">
        <v>272</v>
      </c>
      <c r="C16" s="47"/>
      <c r="F16" s="70"/>
      <c r="G16" s="70"/>
      <c r="H16" s="69"/>
      <c r="I16" s="65"/>
      <c r="J16" s="65"/>
      <c r="K16" s="65"/>
    </row>
    <row r="17" spans="1:20" ht="27.75" customHeight="1" x14ac:dyDescent="0.2">
      <c r="A17" s="48" t="s">
        <v>110</v>
      </c>
      <c r="B17" s="48" t="s">
        <v>109</v>
      </c>
      <c r="C17" s="47">
        <v>2000000</v>
      </c>
      <c r="F17" s="70"/>
      <c r="G17" s="70"/>
      <c r="H17" s="69"/>
      <c r="I17" s="65"/>
      <c r="J17" s="65"/>
      <c r="K17" s="65"/>
    </row>
    <row r="18" spans="1:20" ht="27.75" customHeight="1" x14ac:dyDescent="0.2">
      <c r="B18" s="78" t="s">
        <v>273</v>
      </c>
      <c r="C18" s="47"/>
      <c r="F18" s="70"/>
      <c r="G18" s="70"/>
      <c r="H18" s="69"/>
      <c r="I18" s="65"/>
      <c r="J18" s="65"/>
      <c r="K18" s="65"/>
    </row>
    <row r="19" spans="1:20" ht="14.25" customHeight="1" x14ac:dyDescent="0.2">
      <c r="A19" s="51"/>
      <c r="B19" s="50"/>
      <c r="C19" s="47"/>
      <c r="F19" s="70"/>
      <c r="G19" s="70"/>
      <c r="H19" s="69"/>
      <c r="I19" s="65"/>
      <c r="J19" s="65"/>
      <c r="K19" s="65"/>
    </row>
    <row r="20" spans="1:20" x14ac:dyDescent="0.2">
      <c r="A20" s="68" t="s">
        <v>108</v>
      </c>
      <c r="B20" s="50" t="s">
        <v>107</v>
      </c>
      <c r="C20" s="40">
        <v>7720412</v>
      </c>
      <c r="F20" s="70"/>
      <c r="G20" s="70"/>
      <c r="H20" s="69"/>
      <c r="I20" s="65"/>
      <c r="J20" s="65"/>
      <c r="K20" s="65"/>
    </row>
    <row r="21" spans="1:20" x14ac:dyDescent="0.2">
      <c r="A21" s="48" t="s">
        <v>150</v>
      </c>
      <c r="B21" s="48" t="s">
        <v>149</v>
      </c>
      <c r="C21" s="47">
        <v>7508000</v>
      </c>
      <c r="F21" s="70"/>
      <c r="G21" s="70"/>
      <c r="H21" s="69"/>
      <c r="I21" s="65"/>
      <c r="J21" s="65"/>
      <c r="K21" s="65"/>
    </row>
    <row r="22" spans="1:20" ht="57" customHeight="1" x14ac:dyDescent="0.2">
      <c r="B22" s="78" t="s">
        <v>274</v>
      </c>
      <c r="C22" s="47"/>
      <c r="F22" s="70"/>
      <c r="G22" s="70"/>
      <c r="H22" s="69"/>
      <c r="I22" s="65"/>
      <c r="J22" s="65"/>
      <c r="K22" s="65"/>
    </row>
    <row r="23" spans="1:20" x14ac:dyDescent="0.2">
      <c r="B23" s="48"/>
      <c r="C23" s="47"/>
      <c r="F23" s="70"/>
      <c r="G23" s="70"/>
      <c r="H23" s="69"/>
      <c r="I23" s="65"/>
      <c r="J23" s="65"/>
      <c r="K23" s="65"/>
    </row>
    <row r="24" spans="1:20" x14ac:dyDescent="0.2">
      <c r="A24" s="48" t="s">
        <v>104</v>
      </c>
      <c r="B24" s="48" t="s">
        <v>103</v>
      </c>
      <c r="C24" s="47">
        <v>212412</v>
      </c>
      <c r="F24" s="67"/>
      <c r="G24" s="67"/>
      <c r="H24" s="66"/>
      <c r="I24" s="65"/>
      <c r="J24" s="65"/>
      <c r="K24" s="65"/>
    </row>
    <row r="25" spans="1:20" ht="25.5" x14ac:dyDescent="0.2">
      <c r="B25" s="78" t="s">
        <v>275</v>
      </c>
      <c r="C25" s="47"/>
      <c r="F25" s="67"/>
      <c r="G25" s="67"/>
      <c r="H25" s="66"/>
      <c r="I25" s="65"/>
      <c r="J25" s="65"/>
      <c r="K25" s="65"/>
    </row>
    <row r="26" spans="1:20" ht="12.75" customHeight="1" x14ac:dyDescent="0.2">
      <c r="A26" s="51"/>
      <c r="B26" s="50"/>
      <c r="C26" s="47"/>
      <c r="F26" s="67"/>
      <c r="G26" s="67"/>
      <c r="H26" s="66"/>
      <c r="I26" s="65"/>
      <c r="J26" s="65"/>
      <c r="K26" s="65"/>
      <c r="R26" s="42"/>
      <c r="S26" s="54"/>
      <c r="T26" s="47"/>
    </row>
    <row r="27" spans="1:20" ht="31.5" customHeight="1" x14ac:dyDescent="0.2">
      <c r="A27" s="68" t="s">
        <v>265</v>
      </c>
      <c r="B27" s="53" t="s">
        <v>266</v>
      </c>
      <c r="C27" s="40">
        <v>1790000</v>
      </c>
      <c r="F27" s="67"/>
      <c r="G27" s="67"/>
      <c r="H27" s="66"/>
      <c r="I27" s="65"/>
      <c r="J27" s="65"/>
      <c r="K27" s="65"/>
      <c r="R27" s="42"/>
      <c r="S27" s="54"/>
      <c r="T27" s="47"/>
    </row>
    <row r="28" spans="1:20" x14ac:dyDescent="0.2">
      <c r="A28" s="48" t="s">
        <v>267</v>
      </c>
      <c r="B28" s="36" t="s">
        <v>268</v>
      </c>
      <c r="C28" s="47">
        <v>1790000</v>
      </c>
      <c r="F28" s="67"/>
      <c r="G28" s="67"/>
      <c r="H28" s="66"/>
      <c r="I28" s="65"/>
      <c r="J28" s="65"/>
      <c r="K28" s="65"/>
    </row>
    <row r="29" spans="1:20" ht="25.5" x14ac:dyDescent="0.2">
      <c r="A29" s="42"/>
      <c r="B29" s="78" t="s">
        <v>276</v>
      </c>
      <c r="C29" s="47"/>
      <c r="F29" s="67"/>
      <c r="G29" s="67"/>
      <c r="H29" s="66"/>
      <c r="I29" s="65"/>
      <c r="J29" s="65"/>
      <c r="K29" s="65"/>
    </row>
    <row r="30" spans="1:20" x14ac:dyDescent="0.2">
      <c r="A30" s="42"/>
      <c r="B30" s="48"/>
      <c r="C30" s="47"/>
      <c r="F30" s="67"/>
      <c r="G30" s="67"/>
      <c r="H30" s="66"/>
      <c r="I30" s="65"/>
      <c r="J30" s="65"/>
      <c r="K30" s="65"/>
    </row>
    <row r="31" spans="1:20" x14ac:dyDescent="0.2">
      <c r="A31" s="51" t="s">
        <v>89</v>
      </c>
      <c r="B31" s="52" t="s">
        <v>88</v>
      </c>
      <c r="C31" s="47"/>
      <c r="D31" s="40">
        <v>1172277</v>
      </c>
      <c r="F31" s="67"/>
      <c r="G31" s="67"/>
      <c r="H31" s="66"/>
      <c r="I31" s="65"/>
      <c r="J31" s="65"/>
      <c r="K31" s="65"/>
    </row>
    <row r="32" spans="1:20" x14ac:dyDescent="0.2">
      <c r="A32" s="51"/>
      <c r="B32" s="52"/>
      <c r="C32" s="47"/>
      <c r="F32" s="67"/>
      <c r="G32" s="67"/>
      <c r="H32" s="66"/>
      <c r="I32" s="65"/>
      <c r="J32" s="65"/>
      <c r="K32" s="65"/>
    </row>
    <row r="33" spans="1:11" ht="29.25" customHeight="1" x14ac:dyDescent="0.2">
      <c r="A33" s="68" t="s">
        <v>87</v>
      </c>
      <c r="B33" s="50" t="s">
        <v>86</v>
      </c>
      <c r="C33" s="40">
        <v>150000</v>
      </c>
      <c r="F33" s="67"/>
      <c r="G33" s="67"/>
      <c r="H33" s="66"/>
      <c r="I33" s="65"/>
      <c r="J33" s="65"/>
      <c r="K33" s="65"/>
    </row>
    <row r="34" spans="1:11" x14ac:dyDescent="0.2">
      <c r="A34" s="48" t="s">
        <v>85</v>
      </c>
      <c r="B34" s="48" t="s">
        <v>84</v>
      </c>
      <c r="C34" s="47">
        <v>150000</v>
      </c>
      <c r="F34" s="81"/>
      <c r="G34" s="81"/>
      <c r="H34" s="80"/>
      <c r="I34" s="79"/>
      <c r="J34" s="79"/>
      <c r="K34" s="79"/>
    </row>
    <row r="35" spans="1:11" ht="25.5" x14ac:dyDescent="0.2">
      <c r="A35" s="51"/>
      <c r="B35" s="78" t="s">
        <v>277</v>
      </c>
      <c r="C35" s="47"/>
      <c r="F35" s="81"/>
      <c r="G35" s="81"/>
      <c r="H35" s="80"/>
      <c r="I35" s="79"/>
      <c r="J35" s="79"/>
      <c r="K35" s="79"/>
    </row>
    <row r="36" spans="1:11" x14ac:dyDescent="0.2">
      <c r="A36" s="51"/>
      <c r="B36" s="52"/>
      <c r="C36" s="47"/>
    </row>
    <row r="37" spans="1:11" x14ac:dyDescent="0.2">
      <c r="A37" s="51" t="s">
        <v>77</v>
      </c>
      <c r="B37" s="52" t="s">
        <v>76</v>
      </c>
      <c r="C37" s="40">
        <v>1022277</v>
      </c>
    </row>
    <row r="38" spans="1:11" x14ac:dyDescent="0.2">
      <c r="A38" s="42" t="s">
        <v>136</v>
      </c>
      <c r="B38" s="36" t="s">
        <v>179</v>
      </c>
      <c r="C38" s="47">
        <v>364947</v>
      </c>
    </row>
    <row r="39" spans="1:11" ht="30.75" customHeight="1" x14ac:dyDescent="0.2">
      <c r="A39" s="42"/>
      <c r="B39" s="78" t="s">
        <v>278</v>
      </c>
      <c r="C39" s="47"/>
    </row>
    <row r="40" spans="1:11" x14ac:dyDescent="0.2">
      <c r="A40" s="42"/>
      <c r="B40" s="36"/>
      <c r="C40" s="47"/>
    </row>
    <row r="41" spans="1:11" x14ac:dyDescent="0.2">
      <c r="A41" s="42" t="s">
        <v>199</v>
      </c>
      <c r="B41" s="36" t="s">
        <v>242</v>
      </c>
      <c r="C41" s="47">
        <v>150000</v>
      </c>
    </row>
    <row r="42" spans="1:11" ht="38.25" x14ac:dyDescent="0.2">
      <c r="A42" s="42"/>
      <c r="B42" s="78" t="s">
        <v>279</v>
      </c>
      <c r="C42" s="47"/>
    </row>
    <row r="43" spans="1:11" x14ac:dyDescent="0.2">
      <c r="A43" s="42"/>
      <c r="B43" s="36"/>
      <c r="C43" s="47"/>
    </row>
    <row r="44" spans="1:11" x14ac:dyDescent="0.2">
      <c r="A44" s="42"/>
      <c r="B44" s="36"/>
      <c r="C44" s="47"/>
    </row>
    <row r="45" spans="1:11" ht="12" customHeight="1" x14ac:dyDescent="0.2">
      <c r="A45" s="42" t="s">
        <v>134</v>
      </c>
      <c r="B45" s="36" t="s">
        <v>133</v>
      </c>
      <c r="C45" s="47">
        <v>402330</v>
      </c>
    </row>
    <row r="46" spans="1:11" ht="28.5" customHeight="1" x14ac:dyDescent="0.2">
      <c r="A46" s="42"/>
      <c r="B46" s="78" t="s">
        <v>280</v>
      </c>
      <c r="C46" s="47"/>
    </row>
    <row r="47" spans="1:11" x14ac:dyDescent="0.2">
      <c r="A47" s="42"/>
      <c r="B47" s="36"/>
      <c r="C47" s="47"/>
    </row>
    <row r="48" spans="1:11" x14ac:dyDescent="0.2">
      <c r="A48" s="42" t="s">
        <v>219</v>
      </c>
      <c r="B48" s="36" t="s">
        <v>234</v>
      </c>
      <c r="C48" s="47">
        <v>25000</v>
      </c>
    </row>
    <row r="49" spans="1:4" ht="27.75" customHeight="1" x14ac:dyDescent="0.2">
      <c r="A49" s="42"/>
      <c r="B49" s="78" t="s">
        <v>281</v>
      </c>
      <c r="C49" s="47"/>
    </row>
    <row r="50" spans="1:4" x14ac:dyDescent="0.2">
      <c r="A50" s="42"/>
      <c r="B50" s="36"/>
      <c r="C50" s="47"/>
    </row>
    <row r="51" spans="1:4" x14ac:dyDescent="0.2">
      <c r="A51" s="42" t="s">
        <v>197</v>
      </c>
      <c r="B51" s="36" t="s">
        <v>196</v>
      </c>
      <c r="C51" s="47">
        <v>80000</v>
      </c>
    </row>
    <row r="52" spans="1:4" ht="25.5" x14ac:dyDescent="0.2">
      <c r="A52" s="42"/>
      <c r="B52" s="78" t="s">
        <v>282</v>
      </c>
      <c r="C52" s="47"/>
    </row>
    <row r="53" spans="1:4" x14ac:dyDescent="0.2">
      <c r="A53" s="42"/>
      <c r="B53" s="36"/>
      <c r="C53" s="47"/>
    </row>
    <row r="54" spans="1:4" x14ac:dyDescent="0.2">
      <c r="A54" s="51" t="s">
        <v>187</v>
      </c>
      <c r="B54" s="74" t="s">
        <v>33</v>
      </c>
      <c r="C54" s="47"/>
      <c r="D54" s="40">
        <v>3355000</v>
      </c>
    </row>
    <row r="55" spans="1:4" x14ac:dyDescent="0.2">
      <c r="A55" s="51"/>
      <c r="B55" s="74"/>
      <c r="C55" s="47"/>
    </row>
    <row r="56" spans="1:4" x14ac:dyDescent="0.2">
      <c r="A56" s="51" t="s">
        <v>191</v>
      </c>
      <c r="B56" s="74" t="s">
        <v>34</v>
      </c>
      <c r="C56" s="40">
        <v>3355000</v>
      </c>
    </row>
    <row r="57" spans="1:4" x14ac:dyDescent="0.2">
      <c r="A57" s="48" t="s">
        <v>35</v>
      </c>
      <c r="B57" s="48" t="s">
        <v>36</v>
      </c>
      <c r="C57" s="59">
        <v>3355000</v>
      </c>
    </row>
    <row r="58" spans="1:4" ht="76.5" x14ac:dyDescent="0.2">
      <c r="B58" s="78" t="s">
        <v>283</v>
      </c>
      <c r="C58" s="59"/>
    </row>
    <row r="59" spans="1:4" x14ac:dyDescent="0.2">
      <c r="B59" s="78"/>
      <c r="C59" s="59"/>
    </row>
    <row r="60" spans="1:4" x14ac:dyDescent="0.2">
      <c r="A60" s="49">
        <v>6</v>
      </c>
      <c r="B60" s="53" t="s">
        <v>132</v>
      </c>
      <c r="C60" s="47"/>
      <c r="D60" s="40">
        <v>350000</v>
      </c>
    </row>
    <row r="61" spans="1:4" x14ac:dyDescent="0.2">
      <c r="A61" s="49"/>
      <c r="B61" s="53"/>
      <c r="C61" s="47"/>
    </row>
    <row r="62" spans="1:4" x14ac:dyDescent="0.2">
      <c r="A62" s="49">
        <v>6.03</v>
      </c>
      <c r="B62" s="53" t="s">
        <v>131</v>
      </c>
      <c r="C62" s="40">
        <v>350000</v>
      </c>
    </row>
    <row r="63" spans="1:4" x14ac:dyDescent="0.2">
      <c r="A63" s="46" t="s">
        <v>130</v>
      </c>
      <c r="B63" s="36" t="s">
        <v>129</v>
      </c>
      <c r="C63" s="47">
        <v>350000</v>
      </c>
    </row>
    <row r="64" spans="1:4" ht="25.5" x14ac:dyDescent="0.2">
      <c r="A64" s="46"/>
      <c r="B64" s="78" t="s">
        <v>284</v>
      </c>
      <c r="C64" s="47"/>
    </row>
    <row r="65" spans="1:20" x14ac:dyDescent="0.2">
      <c r="A65" s="42"/>
      <c r="B65" s="48"/>
      <c r="C65" s="47"/>
    </row>
    <row r="66" spans="1:20" ht="13.5" thickBot="1" x14ac:dyDescent="0.25">
      <c r="A66" s="42"/>
      <c r="B66" s="45" t="s">
        <v>128</v>
      </c>
      <c r="D66" s="44">
        <v>17987689</v>
      </c>
    </row>
    <row r="67" spans="1:20" ht="13.5" thickTop="1" x14ac:dyDescent="0.2">
      <c r="A67" s="42"/>
      <c r="B67" s="45"/>
    </row>
    <row r="68" spans="1:20" x14ac:dyDescent="0.2">
      <c r="A68" s="42"/>
      <c r="B68" s="45"/>
    </row>
    <row r="69" spans="1:20" x14ac:dyDescent="0.2">
      <c r="A69" s="63" t="s">
        <v>127</v>
      </c>
      <c r="B69" s="62"/>
      <c r="D69" s="40" t="s">
        <v>126</v>
      </c>
    </row>
    <row r="70" spans="1:20" x14ac:dyDescent="0.2">
      <c r="A70" s="61"/>
      <c r="B70" s="45"/>
      <c r="D70" s="40" t="s">
        <v>10</v>
      </c>
    </row>
    <row r="71" spans="1:20" x14ac:dyDescent="0.2">
      <c r="A71" s="61" t="s">
        <v>8</v>
      </c>
      <c r="B71" s="45" t="s">
        <v>125</v>
      </c>
    </row>
    <row r="72" spans="1:20" x14ac:dyDescent="0.2">
      <c r="A72" s="61"/>
      <c r="B72" s="45"/>
    </row>
    <row r="73" spans="1:20" x14ac:dyDescent="0.2">
      <c r="A73" s="51">
        <v>0</v>
      </c>
      <c r="B73" s="52" t="s">
        <v>124</v>
      </c>
      <c r="C73" s="47"/>
      <c r="D73" s="40">
        <v>350000</v>
      </c>
    </row>
    <row r="74" spans="1:20" x14ac:dyDescent="0.2">
      <c r="A74" s="51"/>
      <c r="B74" s="52"/>
      <c r="C74" s="47"/>
    </row>
    <row r="75" spans="1:20" s="39" customFormat="1" x14ac:dyDescent="0.2">
      <c r="A75" s="51">
        <v>0.01</v>
      </c>
      <c r="B75" s="50" t="s">
        <v>123</v>
      </c>
      <c r="C75" s="40">
        <v>350000</v>
      </c>
      <c r="D75" s="40"/>
      <c r="F75" s="38"/>
      <c r="G75" s="38"/>
      <c r="H75" s="37"/>
      <c r="I75" s="36"/>
      <c r="J75" s="36"/>
      <c r="K75" s="36"/>
      <c r="L75" s="36"/>
      <c r="M75" s="36"/>
      <c r="N75" s="36"/>
      <c r="O75" s="36"/>
      <c r="P75" s="36"/>
      <c r="Q75" s="36"/>
      <c r="R75" s="36"/>
      <c r="S75" s="36"/>
      <c r="T75" s="36"/>
    </row>
    <row r="76" spans="1:20" s="39" customFormat="1" x14ac:dyDescent="0.2">
      <c r="A76" s="58" t="s">
        <v>122</v>
      </c>
      <c r="B76" s="60" t="s">
        <v>121</v>
      </c>
      <c r="C76" s="47">
        <v>350000</v>
      </c>
      <c r="D76" s="40"/>
      <c r="F76" s="38"/>
      <c r="G76" s="38"/>
      <c r="H76" s="37"/>
      <c r="I76" s="36"/>
      <c r="J76" s="36"/>
      <c r="K76" s="36"/>
      <c r="L76" s="36"/>
      <c r="M76" s="36"/>
      <c r="N76" s="36"/>
      <c r="O76" s="36"/>
      <c r="P76" s="36"/>
      <c r="Q76" s="36"/>
      <c r="R76" s="36"/>
      <c r="S76" s="36"/>
      <c r="T76" s="36"/>
    </row>
    <row r="77" spans="1:20" s="39" customFormat="1" x14ac:dyDescent="0.2">
      <c r="A77" s="58"/>
      <c r="B77" s="78" t="s">
        <v>285</v>
      </c>
      <c r="C77" s="47"/>
      <c r="D77" s="40"/>
      <c r="F77" s="38"/>
      <c r="G77" s="38"/>
      <c r="H77" s="37"/>
      <c r="I77" s="36"/>
      <c r="J77" s="36"/>
      <c r="K77" s="36"/>
      <c r="L77" s="36"/>
      <c r="M77" s="36"/>
      <c r="N77" s="36"/>
      <c r="O77" s="36"/>
      <c r="P77" s="36"/>
      <c r="Q77" s="36"/>
      <c r="R77" s="36"/>
      <c r="S77" s="36"/>
      <c r="T77" s="36"/>
    </row>
    <row r="78" spans="1:20" s="39" customFormat="1" x14ac:dyDescent="0.2">
      <c r="A78" s="58"/>
      <c r="B78" s="60"/>
      <c r="C78" s="47"/>
      <c r="D78" s="40"/>
      <c r="F78" s="38"/>
      <c r="G78" s="38"/>
      <c r="H78" s="37"/>
      <c r="I78" s="36"/>
      <c r="J78" s="36"/>
      <c r="K78" s="36"/>
      <c r="L78" s="36"/>
      <c r="M78" s="36"/>
      <c r="N78" s="36"/>
      <c r="O78" s="36"/>
      <c r="P78" s="36"/>
      <c r="Q78" s="36"/>
      <c r="R78" s="36"/>
      <c r="S78" s="120"/>
      <c r="T78" s="36"/>
    </row>
    <row r="79" spans="1:20" s="39" customFormat="1" x14ac:dyDescent="0.2">
      <c r="A79" s="51" t="s">
        <v>117</v>
      </c>
      <c r="B79" s="52" t="s">
        <v>28</v>
      </c>
      <c r="C79" s="47"/>
      <c r="D79" s="56">
        <v>13110412</v>
      </c>
      <c r="F79" s="38"/>
      <c r="G79" s="38"/>
      <c r="H79" s="37"/>
      <c r="I79" s="36"/>
      <c r="J79" s="36"/>
      <c r="K79" s="36"/>
      <c r="L79" s="36"/>
      <c r="M79" s="36"/>
      <c r="N79" s="36"/>
      <c r="O79" s="36"/>
      <c r="P79" s="36"/>
      <c r="Q79" s="36"/>
      <c r="R79" s="36"/>
      <c r="S79" s="47"/>
      <c r="T79" s="36"/>
    </row>
    <row r="80" spans="1:20" s="39" customFormat="1" x14ac:dyDescent="0.2">
      <c r="A80" s="51"/>
      <c r="B80" s="52"/>
      <c r="C80" s="47"/>
      <c r="D80" s="56"/>
      <c r="F80" s="38"/>
      <c r="G80" s="38"/>
      <c r="H80" s="37"/>
      <c r="I80" s="36"/>
      <c r="J80" s="36"/>
      <c r="K80" s="36"/>
      <c r="L80" s="36"/>
      <c r="M80" s="36"/>
      <c r="N80" s="36"/>
      <c r="O80" s="36"/>
      <c r="P80" s="36"/>
      <c r="Q80" s="36"/>
      <c r="R80" s="36"/>
      <c r="S80" s="36"/>
      <c r="T80" s="36"/>
    </row>
    <row r="81" spans="1:20" s="39" customFormat="1" x14ac:dyDescent="0.2">
      <c r="A81" s="51" t="s">
        <v>116</v>
      </c>
      <c r="B81" s="52" t="s">
        <v>115</v>
      </c>
      <c r="C81" s="40">
        <v>9508000</v>
      </c>
      <c r="D81" s="56"/>
      <c r="F81" s="38"/>
      <c r="G81" s="38"/>
      <c r="H81" s="37"/>
      <c r="I81" s="36"/>
      <c r="J81" s="36"/>
      <c r="K81" s="36"/>
      <c r="L81" s="36"/>
      <c r="M81" s="36"/>
      <c r="N81" s="36"/>
      <c r="O81" s="36"/>
      <c r="P81" s="36"/>
      <c r="Q81" s="36"/>
      <c r="R81" s="36"/>
      <c r="S81" s="47"/>
      <c r="T81" s="36"/>
    </row>
    <row r="82" spans="1:20" s="39" customFormat="1" x14ac:dyDescent="0.2">
      <c r="A82" s="42" t="s">
        <v>114</v>
      </c>
      <c r="B82" s="36" t="s">
        <v>113</v>
      </c>
      <c r="C82" s="47">
        <v>9508000</v>
      </c>
      <c r="D82" s="56"/>
      <c r="F82" s="38"/>
      <c r="G82" s="38"/>
      <c r="H82" s="37"/>
      <c r="I82" s="36"/>
      <c r="J82" s="36"/>
      <c r="K82" s="36"/>
      <c r="L82" s="36"/>
      <c r="M82" s="36"/>
      <c r="N82" s="36"/>
      <c r="O82" s="36"/>
      <c r="P82" s="36"/>
      <c r="Q82" s="36"/>
      <c r="R82" s="36"/>
      <c r="S82" s="47"/>
      <c r="T82" s="36"/>
    </row>
    <row r="83" spans="1:20" s="39" customFormat="1" ht="38.25" x14ac:dyDescent="0.2">
      <c r="A83" s="42"/>
      <c r="B83" s="78" t="s">
        <v>286</v>
      </c>
      <c r="C83" s="47"/>
      <c r="D83" s="56"/>
      <c r="F83" s="38"/>
      <c r="G83" s="38"/>
      <c r="H83" s="37"/>
      <c r="I83" s="36"/>
      <c r="J83" s="36"/>
      <c r="K83" s="36"/>
      <c r="L83" s="36"/>
      <c r="M83" s="36"/>
      <c r="N83" s="36"/>
      <c r="O83" s="36"/>
      <c r="P83" s="36"/>
      <c r="Q83" s="36"/>
      <c r="R83" s="36"/>
      <c r="S83" s="36"/>
      <c r="T83" s="36"/>
    </row>
    <row r="84" spans="1:20" s="39" customFormat="1" x14ac:dyDescent="0.2">
      <c r="A84" s="51"/>
      <c r="B84" s="52"/>
      <c r="C84" s="47"/>
      <c r="D84" s="56"/>
      <c r="F84" s="38"/>
      <c r="G84" s="38"/>
      <c r="H84" s="37"/>
      <c r="I84" s="36"/>
      <c r="J84" s="36"/>
      <c r="K84" s="36"/>
      <c r="L84" s="36"/>
      <c r="M84" s="36"/>
      <c r="N84" s="36"/>
      <c r="O84" s="36"/>
      <c r="P84" s="36"/>
      <c r="Q84" s="36"/>
      <c r="R84" s="36"/>
      <c r="S84" s="36"/>
      <c r="T84" s="36"/>
    </row>
    <row r="85" spans="1:20" s="39" customFormat="1" x14ac:dyDescent="0.2">
      <c r="A85" s="51" t="s">
        <v>108</v>
      </c>
      <c r="B85" s="50" t="s">
        <v>107</v>
      </c>
      <c r="C85" s="40">
        <v>1146000</v>
      </c>
      <c r="D85" s="56"/>
      <c r="F85" s="38"/>
      <c r="G85" s="38"/>
      <c r="H85" s="37"/>
      <c r="I85" s="36"/>
      <c r="J85" s="36"/>
      <c r="K85" s="36"/>
      <c r="L85" s="36"/>
      <c r="M85" s="36"/>
      <c r="N85" s="36"/>
      <c r="O85" s="36"/>
      <c r="P85" s="36"/>
      <c r="Q85" s="36"/>
      <c r="R85" s="36"/>
      <c r="S85" s="36"/>
      <c r="T85" s="36"/>
    </row>
    <row r="86" spans="1:20" s="39" customFormat="1" x14ac:dyDescent="0.2">
      <c r="A86" s="48" t="s">
        <v>148</v>
      </c>
      <c r="B86" s="48" t="s">
        <v>147</v>
      </c>
      <c r="C86" s="47">
        <v>1146000</v>
      </c>
      <c r="D86" s="56"/>
      <c r="F86" s="38"/>
      <c r="G86" s="38"/>
      <c r="H86" s="37"/>
      <c r="I86" s="36"/>
      <c r="J86" s="36"/>
      <c r="K86" s="36"/>
      <c r="L86" s="36"/>
      <c r="M86" s="36"/>
      <c r="N86" s="36"/>
      <c r="O86" s="36"/>
      <c r="P86" s="36"/>
      <c r="Q86" s="36"/>
      <c r="R86" s="36"/>
      <c r="S86" s="36"/>
      <c r="T86" s="36"/>
    </row>
    <row r="87" spans="1:20" s="39" customFormat="1" ht="38.25" x14ac:dyDescent="0.2">
      <c r="A87" s="48"/>
      <c r="B87" s="78" t="s">
        <v>287</v>
      </c>
      <c r="C87" s="47"/>
      <c r="D87" s="56"/>
      <c r="F87" s="38"/>
      <c r="G87" s="38"/>
      <c r="H87" s="37"/>
      <c r="I87" s="36"/>
      <c r="J87" s="36"/>
      <c r="K87" s="36"/>
      <c r="L87" s="36"/>
      <c r="M87" s="36"/>
      <c r="N87" s="36"/>
      <c r="O87" s="36"/>
      <c r="P87" s="36"/>
      <c r="Q87" s="36"/>
      <c r="R87" s="36"/>
      <c r="S87" s="36"/>
      <c r="T87" s="36"/>
    </row>
    <row r="88" spans="1:20" s="39" customFormat="1" ht="19.5" customHeight="1" x14ac:dyDescent="0.2">
      <c r="A88" s="42"/>
      <c r="B88" s="36"/>
      <c r="C88" s="47"/>
      <c r="D88" s="56"/>
      <c r="F88" s="38"/>
      <c r="G88" s="38"/>
      <c r="H88" s="37"/>
      <c r="I88" s="36"/>
      <c r="J88" s="36"/>
      <c r="K88" s="36"/>
      <c r="L88" s="36"/>
      <c r="M88" s="36"/>
      <c r="N88" s="36"/>
      <c r="O88" s="36"/>
      <c r="P88" s="36"/>
      <c r="Q88" s="36"/>
      <c r="R88" s="36"/>
      <c r="S88" s="36"/>
      <c r="T88" s="36"/>
    </row>
    <row r="89" spans="1:20" s="39" customFormat="1" x14ac:dyDescent="0.2">
      <c r="A89" s="51" t="s">
        <v>144</v>
      </c>
      <c r="B89" s="55" t="s">
        <v>92</v>
      </c>
      <c r="C89" s="40">
        <v>2456412</v>
      </c>
      <c r="D89" s="46"/>
      <c r="F89" s="38"/>
      <c r="G89" s="38"/>
      <c r="H89" s="37"/>
      <c r="I89" s="36"/>
      <c r="J89" s="36"/>
      <c r="K89" s="36"/>
      <c r="L89" s="36"/>
      <c r="M89" s="36"/>
      <c r="N89" s="36"/>
      <c r="O89" s="36"/>
      <c r="P89" s="36"/>
      <c r="Q89" s="36"/>
      <c r="R89" s="36"/>
      <c r="S89" s="36"/>
      <c r="T89" s="36"/>
    </row>
    <row r="90" spans="1:20" s="39" customFormat="1" x14ac:dyDescent="0.2">
      <c r="A90" s="42" t="s">
        <v>140</v>
      </c>
      <c r="B90" s="48" t="s">
        <v>139</v>
      </c>
      <c r="C90" s="47">
        <v>2339500</v>
      </c>
      <c r="D90" s="46"/>
      <c r="F90" s="38"/>
      <c r="G90" s="38"/>
      <c r="H90" s="37"/>
      <c r="I90" s="36"/>
      <c r="J90" s="36"/>
      <c r="K90" s="36"/>
      <c r="L90" s="36"/>
      <c r="M90" s="36"/>
      <c r="N90" s="36"/>
      <c r="O90" s="36"/>
      <c r="P90" s="36"/>
      <c r="Q90" s="36"/>
      <c r="R90" s="36"/>
      <c r="S90" s="36"/>
      <c r="T90" s="36"/>
    </row>
    <row r="91" spans="1:20" s="39" customFormat="1" ht="38.25" x14ac:dyDescent="0.2">
      <c r="A91" s="42"/>
      <c r="B91" s="78" t="s">
        <v>288</v>
      </c>
      <c r="C91" s="47"/>
      <c r="D91" s="46"/>
      <c r="F91" s="38"/>
      <c r="G91" s="38"/>
      <c r="H91" s="37"/>
      <c r="I91" s="36"/>
      <c r="J91" s="36"/>
      <c r="K91" s="36"/>
      <c r="L91" s="36"/>
      <c r="M91" s="36"/>
      <c r="N91" s="36"/>
      <c r="O91" s="36"/>
      <c r="P91" s="36"/>
      <c r="Q91" s="36"/>
      <c r="R91" s="36"/>
      <c r="S91" s="36"/>
      <c r="T91" s="36"/>
    </row>
    <row r="92" spans="1:20" s="39" customFormat="1" x14ac:dyDescent="0.2">
      <c r="A92" s="42"/>
      <c r="B92" s="48"/>
      <c r="C92" s="47"/>
      <c r="D92" s="46"/>
      <c r="F92" s="38"/>
      <c r="G92" s="38"/>
      <c r="H92" s="37"/>
      <c r="I92" s="36"/>
      <c r="J92" s="36"/>
      <c r="K92" s="36"/>
      <c r="L92" s="36"/>
      <c r="M92" s="36"/>
      <c r="N92" s="36"/>
      <c r="O92" s="36"/>
      <c r="P92" s="36"/>
      <c r="Q92" s="36"/>
      <c r="R92" s="36"/>
      <c r="S92" s="36"/>
      <c r="T92" s="36"/>
    </row>
    <row r="93" spans="1:20" s="39" customFormat="1" x14ac:dyDescent="0.2">
      <c r="A93" s="42" t="s">
        <v>138</v>
      </c>
      <c r="B93" s="48" t="s">
        <v>137</v>
      </c>
      <c r="C93" s="47">
        <v>80892</v>
      </c>
      <c r="D93" s="46"/>
      <c r="F93" s="38"/>
      <c r="G93" s="38"/>
      <c r="H93" s="37"/>
      <c r="I93" s="36"/>
      <c r="J93" s="36"/>
      <c r="K93" s="36"/>
      <c r="L93" s="36"/>
      <c r="M93" s="36"/>
      <c r="N93" s="36"/>
      <c r="O93" s="36"/>
      <c r="P93" s="36"/>
      <c r="Q93" s="36"/>
      <c r="R93" s="36"/>
      <c r="S93" s="36"/>
      <c r="T93" s="36"/>
    </row>
    <row r="94" spans="1:20" s="39" customFormat="1" ht="25.5" x14ac:dyDescent="0.2">
      <c r="A94" s="42"/>
      <c r="B94" s="78" t="s">
        <v>289</v>
      </c>
      <c r="C94" s="47"/>
      <c r="D94" s="46"/>
      <c r="F94" s="38"/>
      <c r="G94" s="38"/>
      <c r="H94" s="37"/>
      <c r="I94" s="36"/>
      <c r="J94" s="36"/>
      <c r="K94" s="36"/>
      <c r="L94" s="36"/>
      <c r="M94" s="36"/>
      <c r="N94" s="36"/>
      <c r="O94" s="36"/>
      <c r="P94" s="36"/>
      <c r="Q94" s="36"/>
      <c r="R94" s="36"/>
      <c r="S94" s="36"/>
      <c r="T94" s="36"/>
    </row>
    <row r="95" spans="1:20" s="39" customFormat="1" x14ac:dyDescent="0.2">
      <c r="A95" s="42"/>
      <c r="B95" s="48"/>
      <c r="C95" s="47"/>
      <c r="D95" s="46"/>
      <c r="F95" s="38"/>
      <c r="G95" s="38"/>
      <c r="H95" s="37"/>
      <c r="I95" s="36"/>
      <c r="J95" s="36"/>
      <c r="K95" s="36"/>
      <c r="L95" s="36"/>
      <c r="M95" s="36"/>
      <c r="N95" s="36"/>
      <c r="O95" s="36"/>
      <c r="P95" s="36"/>
      <c r="Q95" s="36"/>
      <c r="R95" s="36"/>
      <c r="S95" s="36"/>
      <c r="T95" s="36"/>
    </row>
    <row r="96" spans="1:20" s="39" customFormat="1" x14ac:dyDescent="0.2">
      <c r="A96" s="42" t="s">
        <v>91</v>
      </c>
      <c r="B96" s="48" t="s">
        <v>90</v>
      </c>
      <c r="C96" s="47">
        <v>36020</v>
      </c>
      <c r="D96" s="46"/>
      <c r="F96" s="38"/>
      <c r="G96" s="38"/>
      <c r="H96" s="37"/>
      <c r="I96" s="36"/>
      <c r="J96" s="36"/>
      <c r="K96" s="36"/>
      <c r="L96" s="36"/>
      <c r="M96" s="36"/>
      <c r="N96" s="36"/>
      <c r="O96" s="36"/>
      <c r="P96" s="36"/>
      <c r="Q96" s="36"/>
      <c r="R96" s="36"/>
      <c r="S96" s="36"/>
      <c r="T96" s="36"/>
    </row>
    <row r="97" spans="1:20" s="39" customFormat="1" ht="24" customHeight="1" x14ac:dyDescent="0.2">
      <c r="A97" s="42"/>
      <c r="B97" s="78" t="s">
        <v>290</v>
      </c>
      <c r="C97" s="47"/>
      <c r="D97" s="46"/>
      <c r="F97" s="38"/>
      <c r="G97" s="38"/>
      <c r="H97" s="37"/>
      <c r="I97" s="36"/>
      <c r="J97" s="36"/>
      <c r="K97" s="36"/>
      <c r="L97" s="36"/>
      <c r="M97" s="36"/>
      <c r="N97" s="36"/>
      <c r="O97" s="36"/>
      <c r="P97" s="36"/>
      <c r="Q97" s="36"/>
      <c r="R97" s="36"/>
      <c r="S97" s="36"/>
      <c r="T97" s="36"/>
    </row>
    <row r="98" spans="1:20" s="39" customFormat="1" ht="24" customHeight="1" x14ac:dyDescent="0.2">
      <c r="A98" s="42"/>
      <c r="B98" s="48"/>
      <c r="C98" s="47"/>
      <c r="D98" s="46"/>
      <c r="F98" s="38"/>
      <c r="G98" s="38"/>
      <c r="H98" s="37"/>
      <c r="I98" s="36"/>
      <c r="J98" s="36"/>
      <c r="K98" s="36"/>
      <c r="L98" s="36"/>
      <c r="M98" s="36"/>
      <c r="N98" s="36"/>
      <c r="O98" s="36"/>
      <c r="P98" s="36"/>
      <c r="Q98" s="36"/>
      <c r="R98" s="36"/>
      <c r="S98" s="36"/>
      <c r="T98" s="36"/>
    </row>
    <row r="99" spans="1:20" s="39" customFormat="1" x14ac:dyDescent="0.2">
      <c r="A99" s="51" t="s">
        <v>89</v>
      </c>
      <c r="B99" s="52" t="s">
        <v>88</v>
      </c>
      <c r="C99" s="47"/>
      <c r="D99" s="40">
        <v>772277</v>
      </c>
      <c r="F99" s="38"/>
      <c r="G99" s="38"/>
      <c r="H99" s="37"/>
      <c r="I99" s="36"/>
      <c r="J99" s="36"/>
      <c r="K99" s="36"/>
      <c r="L99" s="36"/>
      <c r="M99" s="36"/>
      <c r="N99" s="36"/>
      <c r="O99" s="36"/>
      <c r="P99" s="36"/>
      <c r="Q99" s="36"/>
      <c r="R99" s="36"/>
      <c r="S99" s="36"/>
      <c r="T99" s="36"/>
    </row>
    <row r="100" spans="1:20" s="39" customFormat="1" x14ac:dyDescent="0.2">
      <c r="A100" s="51"/>
      <c r="B100" s="52"/>
      <c r="C100" s="47"/>
      <c r="D100" s="40"/>
      <c r="F100" s="38"/>
      <c r="G100" s="38"/>
      <c r="H100" s="37"/>
      <c r="I100" s="36"/>
      <c r="J100" s="36"/>
      <c r="K100" s="36"/>
      <c r="L100" s="36"/>
      <c r="M100" s="36"/>
      <c r="N100" s="36"/>
      <c r="O100" s="36"/>
      <c r="P100" s="36"/>
      <c r="Q100" s="36"/>
      <c r="R100" s="36"/>
      <c r="S100" s="36"/>
      <c r="T100" s="36"/>
    </row>
    <row r="101" spans="1:20" s="39" customFormat="1" x14ac:dyDescent="0.2">
      <c r="A101" s="51" t="s">
        <v>87</v>
      </c>
      <c r="B101" s="53" t="s">
        <v>86</v>
      </c>
      <c r="C101" s="40">
        <v>41675</v>
      </c>
      <c r="D101" s="40"/>
      <c r="F101" s="38"/>
      <c r="G101" s="38"/>
      <c r="H101" s="37"/>
      <c r="I101" s="36"/>
      <c r="J101" s="36"/>
      <c r="K101" s="36"/>
      <c r="L101" s="36"/>
      <c r="M101" s="36"/>
      <c r="N101" s="36"/>
      <c r="O101" s="36"/>
      <c r="P101" s="36"/>
      <c r="Q101" s="36"/>
      <c r="R101" s="36"/>
      <c r="S101" s="36"/>
      <c r="T101" s="36"/>
    </row>
    <row r="102" spans="1:20" s="39" customFormat="1" x14ac:dyDescent="0.2">
      <c r="A102" s="42" t="s">
        <v>83</v>
      </c>
      <c r="B102" s="36" t="s">
        <v>82</v>
      </c>
      <c r="C102" s="47">
        <v>14899</v>
      </c>
      <c r="D102" s="40"/>
      <c r="F102" s="38"/>
      <c r="G102" s="38"/>
      <c r="H102" s="37"/>
      <c r="I102" s="36"/>
      <c r="J102" s="36"/>
      <c r="K102" s="36"/>
      <c r="L102" s="36"/>
      <c r="M102" s="36"/>
      <c r="N102" s="36"/>
      <c r="O102" s="36"/>
      <c r="P102" s="36"/>
      <c r="Q102" s="36"/>
      <c r="R102" s="36"/>
      <c r="S102" s="36"/>
      <c r="T102" s="36"/>
    </row>
    <row r="103" spans="1:20" s="39" customFormat="1" ht="25.5" x14ac:dyDescent="0.2">
      <c r="A103" s="42"/>
      <c r="B103" s="78" t="s">
        <v>291</v>
      </c>
      <c r="C103" s="47"/>
      <c r="D103" s="40"/>
      <c r="F103" s="38"/>
      <c r="G103" s="38"/>
      <c r="H103" s="37"/>
      <c r="I103" s="36"/>
      <c r="J103" s="36"/>
      <c r="K103" s="36"/>
      <c r="L103" s="36"/>
      <c r="M103" s="36"/>
      <c r="N103" s="36"/>
      <c r="O103" s="36"/>
      <c r="P103" s="36"/>
      <c r="Q103" s="36"/>
      <c r="R103" s="36"/>
      <c r="S103" s="36"/>
      <c r="T103" s="36"/>
    </row>
    <row r="104" spans="1:20" s="39" customFormat="1" x14ac:dyDescent="0.2">
      <c r="A104" s="42"/>
      <c r="B104" s="36"/>
      <c r="C104" s="47"/>
      <c r="D104" s="40"/>
      <c r="F104" s="38"/>
      <c r="G104" s="38"/>
      <c r="H104" s="37"/>
      <c r="I104" s="36"/>
      <c r="J104" s="36"/>
      <c r="K104" s="36"/>
      <c r="L104" s="36"/>
      <c r="M104" s="36"/>
      <c r="N104" s="36"/>
      <c r="O104" s="36"/>
      <c r="P104" s="36"/>
      <c r="Q104" s="36"/>
      <c r="R104" s="36"/>
      <c r="S104" s="36"/>
      <c r="T104" s="36"/>
    </row>
    <row r="105" spans="1:20" s="39" customFormat="1" ht="16.5" customHeight="1" x14ac:dyDescent="0.2">
      <c r="A105" s="42" t="s">
        <v>215</v>
      </c>
      <c r="B105" s="36" t="s">
        <v>214</v>
      </c>
      <c r="C105" s="47">
        <v>26776</v>
      </c>
      <c r="D105" s="40"/>
      <c r="F105" s="38"/>
      <c r="G105" s="38"/>
      <c r="H105" s="37"/>
      <c r="I105" s="36"/>
      <c r="J105" s="36"/>
      <c r="K105" s="36"/>
      <c r="L105" s="36"/>
      <c r="M105" s="36"/>
      <c r="N105" s="36"/>
      <c r="O105" s="36"/>
      <c r="P105" s="36"/>
      <c r="Q105" s="36"/>
      <c r="R105" s="36"/>
      <c r="S105" s="36"/>
      <c r="T105" s="36"/>
    </row>
    <row r="106" spans="1:20" s="39" customFormat="1" ht="29.25" customHeight="1" x14ac:dyDescent="0.2">
      <c r="A106" s="42"/>
      <c r="B106" s="78" t="s">
        <v>292</v>
      </c>
      <c r="C106" s="47"/>
      <c r="D106" s="40"/>
      <c r="F106" s="38"/>
      <c r="G106" s="38"/>
      <c r="H106" s="37"/>
      <c r="I106" s="36"/>
      <c r="J106" s="36"/>
      <c r="K106" s="36"/>
      <c r="L106" s="36"/>
      <c r="M106" s="36"/>
      <c r="N106" s="36"/>
      <c r="O106" s="36"/>
      <c r="P106" s="36"/>
      <c r="Q106" s="36"/>
      <c r="R106" s="36"/>
      <c r="S106" s="36"/>
      <c r="T106" s="36"/>
    </row>
    <row r="107" spans="1:20" s="39" customFormat="1" x14ac:dyDescent="0.2">
      <c r="A107" s="42"/>
      <c r="B107" s="36"/>
      <c r="C107" s="47"/>
      <c r="D107" s="40"/>
      <c r="F107" s="38"/>
      <c r="G107" s="38"/>
      <c r="H107" s="37"/>
      <c r="I107" s="36"/>
      <c r="J107" s="36"/>
      <c r="K107" s="36"/>
      <c r="L107" s="36"/>
      <c r="M107" s="36"/>
      <c r="N107" s="36"/>
      <c r="O107" s="36"/>
      <c r="P107" s="36"/>
      <c r="Q107" s="36"/>
      <c r="R107" s="36"/>
      <c r="S107" s="36"/>
      <c r="T107" s="36"/>
    </row>
    <row r="108" spans="1:20" s="39" customFormat="1" ht="25.5" x14ac:dyDescent="0.2">
      <c r="A108" s="51" t="s">
        <v>81</v>
      </c>
      <c r="B108" s="53" t="s">
        <v>80</v>
      </c>
      <c r="C108" s="40">
        <v>722170</v>
      </c>
      <c r="D108" s="40"/>
      <c r="F108" s="38"/>
      <c r="G108" s="38"/>
      <c r="H108" s="37"/>
      <c r="I108" s="36"/>
      <c r="J108" s="36"/>
      <c r="K108" s="36"/>
      <c r="L108" s="36"/>
      <c r="M108" s="36"/>
      <c r="N108" s="36"/>
      <c r="O108" s="36"/>
      <c r="P108" s="36"/>
      <c r="Q108" s="36"/>
      <c r="R108" s="36"/>
      <c r="S108" s="36"/>
      <c r="T108" s="36"/>
    </row>
    <row r="109" spans="1:20" s="39" customFormat="1" x14ac:dyDescent="0.2">
      <c r="A109" s="42" t="s">
        <v>205</v>
      </c>
      <c r="B109" s="36" t="s">
        <v>204</v>
      </c>
      <c r="C109" s="47">
        <v>722170</v>
      </c>
      <c r="D109" s="40"/>
      <c r="F109" s="38"/>
      <c r="G109" s="38"/>
      <c r="H109" s="37"/>
      <c r="I109" s="36"/>
      <c r="J109" s="36"/>
      <c r="K109" s="36"/>
      <c r="L109" s="36"/>
      <c r="M109" s="36"/>
      <c r="N109" s="36"/>
      <c r="O109" s="36"/>
      <c r="P109" s="36"/>
      <c r="Q109" s="36"/>
      <c r="R109" s="36"/>
      <c r="S109" s="36"/>
      <c r="T109" s="36"/>
    </row>
    <row r="110" spans="1:20" s="39" customFormat="1" ht="43.5" customHeight="1" x14ac:dyDescent="0.2">
      <c r="A110" s="42"/>
      <c r="B110" s="78" t="s">
        <v>293</v>
      </c>
      <c r="C110" s="47"/>
      <c r="D110" s="40"/>
      <c r="F110" s="38"/>
      <c r="G110" s="38"/>
      <c r="H110" s="37"/>
      <c r="I110" s="36"/>
      <c r="J110" s="36"/>
      <c r="K110" s="36"/>
      <c r="L110" s="36"/>
      <c r="M110" s="36"/>
      <c r="N110" s="36"/>
      <c r="O110" s="36"/>
      <c r="P110" s="36"/>
      <c r="Q110" s="36"/>
      <c r="R110" s="36"/>
      <c r="S110" s="36"/>
      <c r="T110" s="36"/>
    </row>
    <row r="111" spans="1:20" s="39" customFormat="1" x14ac:dyDescent="0.2">
      <c r="A111" s="42"/>
      <c r="B111" s="36"/>
      <c r="C111" s="47"/>
      <c r="D111" s="40"/>
      <c r="F111" s="38"/>
      <c r="G111" s="38"/>
      <c r="H111" s="37"/>
      <c r="I111" s="36"/>
      <c r="J111" s="36"/>
      <c r="K111" s="36"/>
      <c r="L111" s="36"/>
      <c r="M111" s="36"/>
      <c r="N111" s="36"/>
      <c r="O111" s="36"/>
      <c r="P111" s="36"/>
      <c r="Q111" s="36"/>
      <c r="R111" s="36"/>
      <c r="S111" s="36"/>
      <c r="T111" s="36"/>
    </row>
    <row r="112" spans="1:20" s="39" customFormat="1" x14ac:dyDescent="0.2">
      <c r="A112" s="51"/>
      <c r="B112" s="53"/>
      <c r="C112" s="47"/>
      <c r="D112" s="40"/>
      <c r="F112" s="38"/>
      <c r="G112" s="38"/>
      <c r="H112" s="37"/>
      <c r="I112" s="36"/>
      <c r="J112" s="36"/>
      <c r="K112" s="36"/>
      <c r="L112" s="36"/>
      <c r="M112" s="36"/>
      <c r="N112" s="36"/>
      <c r="O112" s="36"/>
      <c r="P112" s="36"/>
      <c r="Q112" s="36"/>
      <c r="R112" s="36"/>
      <c r="S112" s="36"/>
      <c r="T112" s="36"/>
    </row>
    <row r="113" spans="1:20" s="39" customFormat="1" x14ac:dyDescent="0.2">
      <c r="A113" s="51" t="s">
        <v>77</v>
      </c>
      <c r="B113" s="53" t="s">
        <v>76</v>
      </c>
      <c r="C113" s="40">
        <v>8432</v>
      </c>
      <c r="D113" s="40"/>
      <c r="F113" s="38"/>
      <c r="G113" s="38"/>
      <c r="H113" s="37"/>
      <c r="I113" s="36"/>
      <c r="J113" s="36"/>
      <c r="K113" s="36"/>
      <c r="L113" s="36"/>
      <c r="M113" s="36"/>
      <c r="N113" s="36"/>
      <c r="O113" s="36"/>
      <c r="P113" s="36"/>
      <c r="Q113" s="36"/>
      <c r="R113" s="36"/>
      <c r="S113" s="36"/>
      <c r="T113" s="36"/>
    </row>
    <row r="114" spans="1:20" s="39" customFormat="1" x14ac:dyDescent="0.2">
      <c r="A114" s="42" t="s">
        <v>75</v>
      </c>
      <c r="B114" s="36" t="s">
        <v>74</v>
      </c>
      <c r="C114" s="47">
        <v>8432</v>
      </c>
      <c r="D114" s="40"/>
      <c r="F114" s="38"/>
      <c r="G114" s="38"/>
      <c r="H114" s="37"/>
      <c r="I114" s="36"/>
      <c r="J114" s="36"/>
      <c r="K114" s="36"/>
      <c r="L114" s="36"/>
      <c r="M114" s="36"/>
      <c r="N114" s="36"/>
      <c r="O114" s="36"/>
      <c r="P114" s="36"/>
      <c r="Q114" s="36"/>
      <c r="R114" s="36"/>
      <c r="S114" s="36"/>
      <c r="T114" s="36"/>
    </row>
    <row r="115" spans="1:20" s="39" customFormat="1" x14ac:dyDescent="0.2">
      <c r="A115" s="42"/>
      <c r="B115" s="78" t="s">
        <v>294</v>
      </c>
      <c r="C115" s="47"/>
      <c r="D115" s="40"/>
      <c r="F115" s="38"/>
      <c r="G115" s="38"/>
      <c r="H115" s="37"/>
      <c r="I115" s="36"/>
      <c r="J115" s="36"/>
      <c r="K115" s="36"/>
      <c r="L115" s="36"/>
      <c r="M115" s="36"/>
      <c r="N115" s="36"/>
      <c r="O115" s="36"/>
      <c r="P115" s="36"/>
      <c r="Q115" s="36"/>
      <c r="R115" s="36"/>
      <c r="S115" s="36"/>
      <c r="T115" s="36"/>
    </row>
    <row r="116" spans="1:20" s="39" customFormat="1" x14ac:dyDescent="0.2">
      <c r="A116" s="42"/>
      <c r="B116" s="36"/>
      <c r="C116" s="47"/>
      <c r="D116" s="40"/>
      <c r="F116" s="38"/>
      <c r="G116" s="38"/>
      <c r="H116" s="37"/>
      <c r="I116" s="36"/>
      <c r="J116" s="36"/>
      <c r="K116" s="36"/>
      <c r="L116" s="36"/>
      <c r="M116" s="36"/>
      <c r="N116" s="36"/>
      <c r="O116" s="36"/>
      <c r="P116" s="36"/>
      <c r="Q116" s="36"/>
      <c r="R116" s="36"/>
      <c r="S116" s="36"/>
      <c r="T116" s="36"/>
    </row>
    <row r="117" spans="1:20" s="39" customFormat="1" ht="18.75" customHeight="1" x14ac:dyDescent="0.2">
      <c r="A117" s="68" t="s">
        <v>187</v>
      </c>
      <c r="B117" s="50" t="s">
        <v>33</v>
      </c>
      <c r="C117" s="47"/>
      <c r="D117" s="82">
        <v>3755000</v>
      </c>
      <c r="F117" s="38"/>
      <c r="G117" s="38"/>
      <c r="H117" s="37"/>
      <c r="I117" s="36"/>
      <c r="J117" s="36"/>
      <c r="K117" s="36"/>
      <c r="L117" s="36"/>
      <c r="M117" s="36"/>
      <c r="N117" s="36"/>
      <c r="O117" s="36"/>
      <c r="P117" s="36"/>
      <c r="Q117" s="36"/>
      <c r="R117" s="36"/>
      <c r="S117" s="36"/>
      <c r="T117" s="36"/>
    </row>
    <row r="118" spans="1:20" s="39" customFormat="1" x14ac:dyDescent="0.2">
      <c r="A118" s="68"/>
      <c r="B118" s="50"/>
      <c r="C118" s="47"/>
      <c r="D118" s="49"/>
      <c r="F118" s="38"/>
      <c r="G118" s="38"/>
      <c r="H118" s="37"/>
      <c r="I118" s="36"/>
      <c r="J118" s="36"/>
      <c r="K118" s="36"/>
      <c r="L118" s="36"/>
      <c r="M118" s="36"/>
      <c r="N118" s="36"/>
      <c r="O118" s="36"/>
      <c r="P118" s="36"/>
      <c r="Q118" s="36"/>
      <c r="R118" s="36"/>
      <c r="S118" s="36"/>
      <c r="T118" s="36"/>
    </row>
    <row r="119" spans="1:20" x14ac:dyDescent="0.2">
      <c r="A119" s="68" t="s">
        <v>191</v>
      </c>
      <c r="B119" s="50" t="s">
        <v>34</v>
      </c>
      <c r="C119" s="40">
        <v>3755000</v>
      </c>
      <c r="D119" s="49"/>
    </row>
    <row r="120" spans="1:20" x14ac:dyDescent="0.2">
      <c r="A120" s="48" t="s">
        <v>269</v>
      </c>
      <c r="B120" s="48" t="s">
        <v>270</v>
      </c>
      <c r="C120" s="47">
        <v>400000</v>
      </c>
      <c r="D120" s="47"/>
    </row>
    <row r="121" spans="1:20" ht="31.5" customHeight="1" x14ac:dyDescent="0.2">
      <c r="B121" s="78" t="s">
        <v>295</v>
      </c>
      <c r="C121" s="47"/>
      <c r="D121" s="47"/>
    </row>
    <row r="122" spans="1:20" x14ac:dyDescent="0.2">
      <c r="B122" s="48"/>
      <c r="C122" s="47"/>
      <c r="D122" s="47"/>
    </row>
    <row r="123" spans="1:20" x14ac:dyDescent="0.2">
      <c r="A123" s="48" t="s">
        <v>38</v>
      </c>
      <c r="B123" s="48" t="s">
        <v>39</v>
      </c>
      <c r="C123" s="47">
        <v>3355000</v>
      </c>
      <c r="D123" s="47"/>
    </row>
    <row r="124" spans="1:20" ht="51" x14ac:dyDescent="0.2">
      <c r="B124" s="78" t="s">
        <v>296</v>
      </c>
      <c r="C124" s="47"/>
      <c r="D124" s="47"/>
    </row>
    <row r="125" spans="1:20" x14ac:dyDescent="0.2">
      <c r="A125" s="42"/>
      <c r="B125" s="48"/>
      <c r="C125" s="47"/>
      <c r="D125" s="46"/>
    </row>
    <row r="126" spans="1:20" ht="13.5" thickBot="1" x14ac:dyDescent="0.25">
      <c r="A126" s="42"/>
      <c r="B126" s="45" t="s">
        <v>71</v>
      </c>
      <c r="D126" s="44">
        <v>17987689</v>
      </c>
    </row>
    <row r="127" spans="1:20" ht="13.5" thickTop="1" x14ac:dyDescent="0.2"/>
  </sheetData>
  <mergeCells count="3">
    <mergeCell ref="A1:D1"/>
    <mergeCell ref="A2:D2"/>
    <mergeCell ref="B3:E3"/>
  </mergeCells>
  <printOptions horizontalCentered="1" verticalCentered="1"/>
  <pageMargins left="0.39370078740157483" right="0.39370078740157483" top="0.39370078740157483" bottom="0.39370078740157483" header="0.51181102362204722" footer="0.51181102362204722"/>
  <pageSetup scale="80" firstPageNumber="0" fitToHeight="4" orientation="portrait" r:id="rId1"/>
  <headerFooter alignWithMargins="0">
    <oddFooter xml:space="preserve">&amp;LRealizado por: &amp;RRevisado por: </oddFooter>
  </headerFooter>
  <rowBreaks count="3" manualBreakCount="3">
    <brk id="43" max="4" man="1"/>
    <brk id="66" max="4" man="1"/>
    <brk id="10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J152"/>
  <sheetViews>
    <sheetView tabSelected="1" zoomScaleNormal="100" workbookViewId="0">
      <selection activeCell="A2" sqref="A2:D2"/>
    </sheetView>
  </sheetViews>
  <sheetFormatPr baseColWidth="10" defaultColWidth="11.42578125" defaultRowHeight="12.75" x14ac:dyDescent="0.2"/>
  <cols>
    <col min="1" max="1" width="18" style="141" customWidth="1"/>
    <col min="2" max="2" width="50.85546875" style="132" customWidth="1"/>
    <col min="3" max="3" width="16.140625" style="142" customWidth="1"/>
    <col min="4" max="4" width="15.5703125" style="142" customWidth="1"/>
    <col min="5" max="5" width="15.42578125" style="132" bestFit="1" customWidth="1"/>
    <col min="6" max="6" width="16.5703125" style="132" bestFit="1" customWidth="1"/>
    <col min="7" max="7" width="22.28515625" style="132" customWidth="1"/>
    <col min="8" max="8" width="15.5703125" style="132" customWidth="1"/>
    <col min="9" max="10" width="13.85546875" style="132" bestFit="1" customWidth="1"/>
    <col min="11" max="16384" width="11.42578125" style="132"/>
  </cols>
  <sheetData>
    <row r="2" spans="1:5" ht="15" x14ac:dyDescent="0.25">
      <c r="A2" s="131" t="s">
        <v>380</v>
      </c>
      <c r="B2" s="131"/>
      <c r="C2" s="131"/>
      <c r="D2" s="131"/>
    </row>
    <row r="3" spans="1:5" ht="15" x14ac:dyDescent="0.25">
      <c r="A3" s="131" t="s">
        <v>1</v>
      </c>
      <c r="B3" s="131"/>
      <c r="C3" s="131"/>
      <c r="D3" s="131"/>
    </row>
    <row r="4" spans="1:5" ht="15" x14ac:dyDescent="0.25">
      <c r="A4" s="131" t="s">
        <v>2</v>
      </c>
      <c r="B4" s="131"/>
      <c r="C4" s="131"/>
      <c r="D4" s="131"/>
    </row>
    <row r="5" spans="1:5" ht="15" x14ac:dyDescent="0.25">
      <c r="A5" s="133" t="s">
        <v>379</v>
      </c>
      <c r="B5" s="133"/>
      <c r="C5" s="133"/>
      <c r="D5" s="133"/>
    </row>
    <row r="6" spans="1:5" ht="15.75" x14ac:dyDescent="0.25">
      <c r="A6" s="134"/>
      <c r="B6" s="134"/>
      <c r="C6" s="135"/>
      <c r="D6" s="135"/>
    </row>
    <row r="7" spans="1:5" x14ac:dyDescent="0.2">
      <c r="A7" s="136"/>
      <c r="B7" s="136"/>
      <c r="C7" s="137"/>
      <c r="D7" s="137"/>
    </row>
    <row r="8" spans="1:5" ht="13.5" customHeight="1" x14ac:dyDescent="0.2">
      <c r="A8" s="138" t="s">
        <v>8</v>
      </c>
      <c r="B8" s="139" t="s">
        <v>9</v>
      </c>
      <c r="C8" s="140" t="s">
        <v>10</v>
      </c>
      <c r="D8" s="140"/>
      <c r="E8" s="140"/>
    </row>
    <row r="9" spans="1:5" x14ac:dyDescent="0.2">
      <c r="E9" s="142"/>
    </row>
    <row r="10" spans="1:5" x14ac:dyDescent="0.2">
      <c r="A10" s="143" t="s">
        <v>11</v>
      </c>
      <c r="B10" s="138" t="s">
        <v>12</v>
      </c>
      <c r="E10" s="144">
        <f>SUM(D12:D15)</f>
        <v>-110845035.27999999</v>
      </c>
    </row>
    <row r="11" spans="1:5" x14ac:dyDescent="0.2">
      <c r="A11" s="143"/>
      <c r="B11" s="138"/>
      <c r="E11" s="144"/>
    </row>
    <row r="12" spans="1:5" x14ac:dyDescent="0.2">
      <c r="A12" s="143" t="s">
        <v>378</v>
      </c>
      <c r="B12" s="138" t="s">
        <v>14</v>
      </c>
      <c r="D12" s="144">
        <f>+C13</f>
        <v>-14337049.739999995</v>
      </c>
      <c r="E12" s="144"/>
    </row>
    <row r="13" spans="1:5" x14ac:dyDescent="0.2">
      <c r="A13" s="143" t="s">
        <v>377</v>
      </c>
      <c r="B13" s="141" t="s">
        <v>376</v>
      </c>
      <c r="C13" s="142">
        <v>-14337049.739999995</v>
      </c>
      <c r="E13" s="144"/>
    </row>
    <row r="14" spans="1:5" x14ac:dyDescent="0.2">
      <c r="A14" s="143"/>
      <c r="B14" s="138"/>
      <c r="E14" s="144"/>
    </row>
    <row r="15" spans="1:5" x14ac:dyDescent="0.2">
      <c r="A15" s="145" t="s">
        <v>13</v>
      </c>
      <c r="B15" s="138" t="s">
        <v>14</v>
      </c>
      <c r="D15" s="144">
        <f>+C17</f>
        <v>-96507985.539999992</v>
      </c>
      <c r="E15" s="144"/>
    </row>
    <row r="16" spans="1:5" x14ac:dyDescent="0.2">
      <c r="A16" s="143"/>
      <c r="B16" s="141"/>
      <c r="E16" s="144"/>
    </row>
    <row r="17" spans="1:6" x14ac:dyDescent="0.2">
      <c r="A17" s="145" t="s">
        <v>15</v>
      </c>
      <c r="B17" s="138" t="s">
        <v>16</v>
      </c>
      <c r="C17" s="142">
        <f>+C19</f>
        <v>-96507985.539999992</v>
      </c>
      <c r="E17" s="144"/>
    </row>
    <row r="18" spans="1:6" x14ac:dyDescent="0.2">
      <c r="A18" s="145"/>
      <c r="B18" s="138"/>
      <c r="E18" s="144"/>
    </row>
    <row r="19" spans="1:6" x14ac:dyDescent="0.2">
      <c r="A19" s="145" t="s">
        <v>17</v>
      </c>
      <c r="B19" s="138" t="s">
        <v>375</v>
      </c>
      <c r="C19" s="144">
        <f>SUM(C20:C23)</f>
        <v>-96507985.539999992</v>
      </c>
      <c r="E19" s="142"/>
    </row>
    <row r="20" spans="1:6" x14ac:dyDescent="0.2">
      <c r="A20" s="143" t="s">
        <v>374</v>
      </c>
      <c r="B20" s="141" t="s">
        <v>373</v>
      </c>
      <c r="C20" s="142">
        <v>-26996175</v>
      </c>
      <c r="E20" s="142"/>
    </row>
    <row r="21" spans="1:6" x14ac:dyDescent="0.2">
      <c r="A21" s="143" t="s">
        <v>370</v>
      </c>
      <c r="B21" s="141" t="s">
        <v>372</v>
      </c>
      <c r="C21" s="142">
        <v>-23949310.539999999</v>
      </c>
      <c r="E21" s="142"/>
    </row>
    <row r="22" spans="1:6" x14ac:dyDescent="0.2">
      <c r="A22" s="143" t="s">
        <v>370</v>
      </c>
      <c r="B22" s="141" t="s">
        <v>371</v>
      </c>
      <c r="C22" s="142">
        <v>-3262500</v>
      </c>
      <c r="E22" s="144"/>
    </row>
    <row r="23" spans="1:6" x14ac:dyDescent="0.2">
      <c r="A23" s="143" t="s">
        <v>370</v>
      </c>
      <c r="B23" s="141" t="s">
        <v>369</v>
      </c>
      <c r="C23" s="142">
        <v>-42300000</v>
      </c>
      <c r="E23" s="144"/>
    </row>
    <row r="24" spans="1:6" x14ac:dyDescent="0.2">
      <c r="A24" s="143"/>
      <c r="B24" s="141"/>
      <c r="E24" s="144"/>
    </row>
    <row r="25" spans="1:6" x14ac:dyDescent="0.2">
      <c r="A25" s="143"/>
      <c r="B25" s="141"/>
      <c r="E25" s="144"/>
    </row>
    <row r="26" spans="1:6" x14ac:dyDescent="0.2">
      <c r="A26" s="145" t="s">
        <v>368</v>
      </c>
      <c r="B26" s="138" t="s">
        <v>132</v>
      </c>
      <c r="E26" s="144">
        <f>+D28+D31</f>
        <v>-208696772.72</v>
      </c>
    </row>
    <row r="27" spans="1:6" x14ac:dyDescent="0.2">
      <c r="A27" s="145"/>
      <c r="B27" s="138"/>
      <c r="E27" s="144"/>
    </row>
    <row r="28" spans="1:6" ht="14.25" customHeight="1" x14ac:dyDescent="0.2">
      <c r="A28" s="145" t="s">
        <v>367</v>
      </c>
      <c r="B28" s="138" t="s">
        <v>366</v>
      </c>
      <c r="D28" s="144">
        <f>+D29</f>
        <v>-202541808</v>
      </c>
    </row>
    <row r="29" spans="1:6" x14ac:dyDescent="0.2">
      <c r="A29" s="143" t="s">
        <v>365</v>
      </c>
      <c r="B29" s="141" t="s">
        <v>364</v>
      </c>
      <c r="D29" s="142">
        <v>-202541808</v>
      </c>
      <c r="E29" s="144"/>
    </row>
    <row r="30" spans="1:6" x14ac:dyDescent="0.2">
      <c r="A30" s="143"/>
      <c r="B30" s="141"/>
      <c r="E30" s="144"/>
    </row>
    <row r="31" spans="1:6" x14ac:dyDescent="0.2">
      <c r="A31" s="145" t="s">
        <v>363</v>
      </c>
      <c r="B31" s="138" t="s">
        <v>362</v>
      </c>
      <c r="D31" s="144">
        <f>+D32</f>
        <v>-6154964.7199999997</v>
      </c>
    </row>
    <row r="32" spans="1:6" x14ac:dyDescent="0.2">
      <c r="A32" s="143" t="s">
        <v>361</v>
      </c>
      <c r="B32" s="141" t="s">
        <v>360</v>
      </c>
      <c r="D32" s="142">
        <v>-6154964.7199999997</v>
      </c>
      <c r="E32" s="144"/>
      <c r="F32" s="146"/>
    </row>
    <row r="33" spans="1:6" x14ac:dyDescent="0.2">
      <c r="B33" s="141"/>
      <c r="E33" s="144"/>
    </row>
    <row r="34" spans="1:6" s="147" customFormat="1" hidden="1" x14ac:dyDescent="0.2">
      <c r="A34" s="138" t="s">
        <v>19</v>
      </c>
      <c r="B34" s="138" t="s">
        <v>20</v>
      </c>
      <c r="C34" s="144"/>
      <c r="E34" s="144">
        <f>+D36</f>
        <v>0</v>
      </c>
    </row>
    <row r="35" spans="1:6" s="147" customFormat="1" hidden="1" x14ac:dyDescent="0.2">
      <c r="A35" s="138"/>
      <c r="B35" s="138"/>
      <c r="C35" s="144"/>
      <c r="D35" s="144"/>
    </row>
    <row r="36" spans="1:6" s="147" customFormat="1" hidden="1" x14ac:dyDescent="0.2">
      <c r="A36" s="138" t="s">
        <v>21</v>
      </c>
      <c r="B36" s="138" t="s">
        <v>22</v>
      </c>
      <c r="C36" s="144"/>
      <c r="D36" s="144">
        <f>+C38+C40</f>
        <v>0</v>
      </c>
    </row>
    <row r="37" spans="1:6" s="147" customFormat="1" hidden="1" x14ac:dyDescent="0.2">
      <c r="A37" s="138"/>
      <c r="B37" s="138"/>
      <c r="C37" s="144"/>
      <c r="D37" s="144"/>
      <c r="E37" s="148"/>
    </row>
    <row r="38" spans="1:6" hidden="1" x14ac:dyDescent="0.2">
      <c r="A38" s="141" t="s">
        <v>5</v>
      </c>
      <c r="B38" s="141" t="s">
        <v>6</v>
      </c>
      <c r="D38" s="144"/>
      <c r="E38" s="148"/>
      <c r="F38" s="148"/>
    </row>
    <row r="39" spans="1:6" hidden="1" x14ac:dyDescent="0.2">
      <c r="B39" s="141"/>
      <c r="D39" s="144"/>
      <c r="E39" s="148"/>
      <c r="F39" s="148"/>
    </row>
    <row r="40" spans="1:6" hidden="1" x14ac:dyDescent="0.2">
      <c r="A40" s="141" t="s">
        <v>7</v>
      </c>
      <c r="B40" s="141" t="s">
        <v>23</v>
      </c>
      <c r="D40" s="144"/>
    </row>
    <row r="41" spans="1:6" hidden="1" x14ac:dyDescent="0.2">
      <c r="A41" s="149"/>
      <c r="B41" s="150"/>
      <c r="D41" s="144"/>
    </row>
    <row r="43" spans="1:6" ht="13.5" thickBot="1" x14ac:dyDescent="0.25">
      <c r="B43" s="151" t="s">
        <v>359</v>
      </c>
      <c r="C43" s="152"/>
      <c r="D43" s="153"/>
      <c r="E43" s="153">
        <f>SUM(E9:E42)</f>
        <v>-319541808</v>
      </c>
    </row>
    <row r="44" spans="1:6" ht="13.5" thickTop="1" x14ac:dyDescent="0.2">
      <c r="B44" s="147"/>
      <c r="D44" s="144"/>
    </row>
    <row r="45" spans="1:6" x14ac:dyDescent="0.2">
      <c r="B45" s="147"/>
      <c r="D45" s="144"/>
    </row>
    <row r="46" spans="1:6" x14ac:dyDescent="0.2">
      <c r="A46" s="154"/>
      <c r="B46" s="154"/>
      <c r="C46" s="154"/>
    </row>
    <row r="47" spans="1:6" ht="15" x14ac:dyDescent="0.25">
      <c r="A47" s="139"/>
      <c r="B47" s="133" t="s">
        <v>127</v>
      </c>
      <c r="C47" s="133"/>
      <c r="D47" s="133"/>
    </row>
    <row r="48" spans="1:6" x14ac:dyDescent="0.2">
      <c r="A48" s="139"/>
      <c r="B48" s="139"/>
      <c r="C48" s="155"/>
    </row>
    <row r="49" spans="1:10" x14ac:dyDescent="0.2">
      <c r="A49" s="138" t="s">
        <v>8</v>
      </c>
      <c r="B49" s="139" t="s">
        <v>9</v>
      </c>
      <c r="C49" s="140" t="s">
        <v>10</v>
      </c>
      <c r="D49" s="140"/>
      <c r="E49" s="140"/>
    </row>
    <row r="50" spans="1:10" x14ac:dyDescent="0.2">
      <c r="A50" s="138"/>
      <c r="B50" s="139"/>
      <c r="C50" s="155"/>
      <c r="D50" s="155"/>
      <c r="E50" s="155"/>
      <c r="H50" s="156">
        <v>0.35</v>
      </c>
      <c r="I50" s="156">
        <v>0.4</v>
      </c>
      <c r="J50" s="156">
        <v>0.25</v>
      </c>
    </row>
    <row r="51" spans="1:10" x14ac:dyDescent="0.2">
      <c r="A51" s="138"/>
      <c r="B51" s="157" t="s">
        <v>124</v>
      </c>
      <c r="C51" s="155"/>
      <c r="E51" s="144">
        <f>SUM(D53:D73)</f>
        <v>166808906.70999998</v>
      </c>
      <c r="G51" s="148">
        <f>+D53+D56+D59</f>
        <v>151208906.70999998</v>
      </c>
      <c r="H51" s="148">
        <f>+G51*H50</f>
        <v>52923117.348499991</v>
      </c>
      <c r="I51" s="148">
        <f>+G51*I50</f>
        <v>60483562.683999993</v>
      </c>
      <c r="J51" s="148">
        <f>+G51*J50</f>
        <v>37802226.677499995</v>
      </c>
    </row>
    <row r="52" spans="1:10" x14ac:dyDescent="0.2">
      <c r="A52" s="158"/>
      <c r="B52" s="159"/>
      <c r="C52" s="155"/>
      <c r="D52" s="155"/>
      <c r="E52" s="155"/>
      <c r="H52" s="148"/>
      <c r="I52" s="148"/>
      <c r="J52" s="148"/>
    </row>
    <row r="53" spans="1:10" x14ac:dyDescent="0.2">
      <c r="A53" s="160"/>
      <c r="B53" s="161" t="s">
        <v>123</v>
      </c>
      <c r="C53" s="155"/>
      <c r="D53" s="155">
        <f>+C54</f>
        <v>71900000</v>
      </c>
      <c r="E53" s="155"/>
      <c r="G53" s="148">
        <f>+D65+D69</f>
        <v>15600000</v>
      </c>
      <c r="H53" s="148">
        <f>+G53*H50</f>
        <v>5460000</v>
      </c>
      <c r="I53" s="148">
        <f>+G53*I50</f>
        <v>6240000</v>
      </c>
      <c r="J53" s="148">
        <f>+G53*J50</f>
        <v>3900000</v>
      </c>
    </row>
    <row r="54" spans="1:10" x14ac:dyDescent="0.2">
      <c r="A54" s="158" t="s">
        <v>122</v>
      </c>
      <c r="B54" s="159" t="s">
        <v>121</v>
      </c>
      <c r="C54" s="162">
        <v>71900000</v>
      </c>
      <c r="D54" s="162"/>
      <c r="E54" s="155"/>
    </row>
    <row r="55" spans="1:10" x14ac:dyDescent="0.2">
      <c r="A55" s="158"/>
      <c r="B55" s="159"/>
      <c r="C55" s="162"/>
      <c r="D55" s="162"/>
      <c r="E55" s="155"/>
    </row>
    <row r="56" spans="1:10" x14ac:dyDescent="0.2">
      <c r="A56" s="160"/>
      <c r="B56" s="161" t="s">
        <v>157</v>
      </c>
      <c r="C56" s="155"/>
      <c r="D56" s="155">
        <f>+C57</f>
        <v>608906.71</v>
      </c>
      <c r="E56" s="155"/>
    </row>
    <row r="57" spans="1:10" x14ac:dyDescent="0.2">
      <c r="A57" s="158" t="s">
        <v>358</v>
      </c>
      <c r="B57" s="159" t="s">
        <v>357</v>
      </c>
      <c r="C57" s="162">
        <v>608906.71</v>
      </c>
      <c r="D57" s="155"/>
      <c r="E57" s="155"/>
    </row>
    <row r="58" spans="1:10" x14ac:dyDescent="0.2">
      <c r="A58" s="138"/>
      <c r="B58" s="163"/>
      <c r="C58" s="155"/>
      <c r="D58" s="155"/>
      <c r="E58" s="155"/>
    </row>
    <row r="59" spans="1:10" x14ac:dyDescent="0.2">
      <c r="A59" s="138"/>
      <c r="B59" s="157" t="s">
        <v>120</v>
      </c>
      <c r="C59" s="155"/>
      <c r="D59" s="155">
        <f>SUM(C60:C63)</f>
        <v>78700000</v>
      </c>
      <c r="E59" s="155"/>
    </row>
    <row r="60" spans="1:10" x14ac:dyDescent="0.2">
      <c r="A60" s="141" t="s">
        <v>356</v>
      </c>
      <c r="B60" s="164" t="s">
        <v>355</v>
      </c>
      <c r="C60" s="162">
        <v>33200000</v>
      </c>
      <c r="D60" s="155"/>
      <c r="E60" s="155"/>
    </row>
    <row r="61" spans="1:10" x14ac:dyDescent="0.2">
      <c r="A61" s="141" t="s">
        <v>354</v>
      </c>
      <c r="B61" s="164" t="s">
        <v>353</v>
      </c>
      <c r="C61" s="162">
        <v>30000000</v>
      </c>
      <c r="D61" s="155"/>
      <c r="E61" s="155"/>
    </row>
    <row r="62" spans="1:10" x14ac:dyDescent="0.2">
      <c r="A62" s="141" t="s">
        <v>352</v>
      </c>
      <c r="B62" s="164" t="s">
        <v>351</v>
      </c>
      <c r="C62" s="162">
        <v>7000000</v>
      </c>
      <c r="D62" s="155"/>
      <c r="E62" s="155"/>
    </row>
    <row r="63" spans="1:10" x14ac:dyDescent="0.2">
      <c r="A63" s="141" t="s">
        <v>350</v>
      </c>
      <c r="B63" s="164" t="s">
        <v>349</v>
      </c>
      <c r="C63" s="162">
        <v>8500000</v>
      </c>
      <c r="D63" s="155"/>
      <c r="E63" s="155"/>
    </row>
    <row r="64" spans="1:10" x14ac:dyDescent="0.2">
      <c r="A64" s="138"/>
      <c r="B64" s="163"/>
      <c r="C64" s="155"/>
      <c r="D64" s="155"/>
      <c r="E64" s="155"/>
    </row>
    <row r="65" spans="1:5" x14ac:dyDescent="0.2">
      <c r="A65" s="138"/>
      <c r="B65" s="157" t="s">
        <v>348</v>
      </c>
      <c r="C65" s="155"/>
      <c r="D65" s="155">
        <f>SUM(C66:C67)</f>
        <v>7300000</v>
      </c>
      <c r="E65" s="155"/>
    </row>
    <row r="66" spans="1:5" x14ac:dyDescent="0.2">
      <c r="A66" s="141" t="s">
        <v>347</v>
      </c>
      <c r="B66" s="164" t="s">
        <v>346</v>
      </c>
      <c r="C66" s="162">
        <v>7000000</v>
      </c>
      <c r="D66" s="155"/>
      <c r="E66" s="155"/>
    </row>
    <row r="67" spans="1:5" x14ac:dyDescent="0.2">
      <c r="A67" s="141" t="s">
        <v>345</v>
      </c>
      <c r="B67" s="164" t="s">
        <v>344</v>
      </c>
      <c r="C67" s="162">
        <v>300000</v>
      </c>
      <c r="D67" s="155"/>
      <c r="E67" s="155"/>
    </row>
    <row r="68" spans="1:5" x14ac:dyDescent="0.2">
      <c r="A68" s="138"/>
      <c r="B68" s="163"/>
      <c r="C68" s="155"/>
      <c r="D68" s="155"/>
      <c r="E68" s="155"/>
    </row>
    <row r="69" spans="1:5" x14ac:dyDescent="0.2">
      <c r="A69" s="160"/>
      <c r="B69" s="161" t="s">
        <v>299</v>
      </c>
      <c r="C69" s="155"/>
      <c r="D69" s="155">
        <f>SUM(C70:C73)</f>
        <v>8300000</v>
      </c>
      <c r="E69" s="155"/>
    </row>
    <row r="70" spans="1:5" x14ac:dyDescent="0.2">
      <c r="A70" s="158" t="s">
        <v>343</v>
      </c>
      <c r="B70" s="159" t="s">
        <v>342</v>
      </c>
      <c r="C70" s="162">
        <v>5000000</v>
      </c>
      <c r="D70" s="155"/>
      <c r="E70" s="155"/>
    </row>
    <row r="71" spans="1:5" ht="25.5" x14ac:dyDescent="0.2">
      <c r="A71" s="158" t="s">
        <v>300</v>
      </c>
      <c r="B71" s="159" t="s">
        <v>341</v>
      </c>
      <c r="C71" s="162">
        <v>800000</v>
      </c>
      <c r="D71" s="155"/>
      <c r="E71" s="155"/>
    </row>
    <row r="72" spans="1:5" x14ac:dyDescent="0.2">
      <c r="A72" s="158" t="s">
        <v>298</v>
      </c>
      <c r="B72" s="159" t="s">
        <v>340</v>
      </c>
      <c r="C72" s="162">
        <v>1500000</v>
      </c>
      <c r="D72" s="155"/>
      <c r="E72" s="155"/>
    </row>
    <row r="73" spans="1:5" ht="25.5" x14ac:dyDescent="0.2">
      <c r="A73" s="158" t="s">
        <v>339</v>
      </c>
      <c r="B73" s="159" t="s">
        <v>338</v>
      </c>
      <c r="C73" s="162">
        <v>1000000</v>
      </c>
      <c r="D73" s="155"/>
      <c r="E73" s="155"/>
    </row>
    <row r="74" spans="1:5" x14ac:dyDescent="0.2">
      <c r="A74" s="138"/>
      <c r="B74" s="163"/>
      <c r="C74" s="155"/>
      <c r="D74" s="155"/>
      <c r="E74" s="155"/>
    </row>
    <row r="75" spans="1:5" x14ac:dyDescent="0.2">
      <c r="A75" s="138"/>
      <c r="B75" s="157" t="s">
        <v>28</v>
      </c>
      <c r="C75" s="155"/>
      <c r="E75" s="155">
        <f>+D77+D81+D86+D91+D97+D100+D104</f>
        <v>111580321.14</v>
      </c>
    </row>
    <row r="76" spans="1:5" x14ac:dyDescent="0.2">
      <c r="A76" s="138"/>
      <c r="B76" s="157"/>
      <c r="C76" s="155"/>
      <c r="E76" s="155"/>
    </row>
    <row r="77" spans="1:5" x14ac:dyDescent="0.2">
      <c r="A77" s="138"/>
      <c r="B77" s="157" t="s">
        <v>337</v>
      </c>
      <c r="C77" s="162"/>
      <c r="D77" s="144">
        <f>SUM(C78:C79)</f>
        <v>820000</v>
      </c>
      <c r="E77" s="155"/>
    </row>
    <row r="78" spans="1:5" x14ac:dyDescent="0.2">
      <c r="A78" s="141" t="s">
        <v>336</v>
      </c>
      <c r="B78" s="164" t="s">
        <v>335</v>
      </c>
      <c r="C78" s="162">
        <v>500000</v>
      </c>
      <c r="E78" s="155"/>
    </row>
    <row r="79" spans="1:5" x14ac:dyDescent="0.2">
      <c r="A79" s="141" t="s">
        <v>334</v>
      </c>
      <c r="B79" s="164" t="s">
        <v>333</v>
      </c>
      <c r="C79" s="162">
        <v>320000</v>
      </c>
      <c r="E79" s="155"/>
    </row>
    <row r="80" spans="1:5" x14ac:dyDescent="0.2">
      <c r="A80" s="138"/>
      <c r="B80" s="157"/>
      <c r="C80" s="155"/>
      <c r="E80" s="155"/>
    </row>
    <row r="81" spans="1:5" x14ac:dyDescent="0.2">
      <c r="A81" s="138"/>
      <c r="B81" s="157" t="s">
        <v>111</v>
      </c>
      <c r="C81" s="155"/>
      <c r="D81" s="144">
        <f>SUM(C82:C84)</f>
        <v>12195000</v>
      </c>
      <c r="E81" s="155"/>
    </row>
    <row r="82" spans="1:5" x14ac:dyDescent="0.2">
      <c r="A82" s="141" t="s">
        <v>261</v>
      </c>
      <c r="B82" s="164" t="s">
        <v>262</v>
      </c>
      <c r="C82" s="162">
        <v>450000</v>
      </c>
      <c r="E82" s="155"/>
    </row>
    <row r="83" spans="1:5" x14ac:dyDescent="0.2">
      <c r="A83" s="141" t="s">
        <v>332</v>
      </c>
      <c r="B83" s="164" t="s">
        <v>331</v>
      </c>
      <c r="C83" s="162">
        <v>2250000</v>
      </c>
      <c r="E83" s="155"/>
    </row>
    <row r="84" spans="1:5" x14ac:dyDescent="0.2">
      <c r="A84" s="141" t="s">
        <v>110</v>
      </c>
      <c r="B84" s="164" t="s">
        <v>109</v>
      </c>
      <c r="C84" s="162">
        <v>9495000</v>
      </c>
      <c r="E84" s="155"/>
    </row>
    <row r="85" spans="1:5" x14ac:dyDescent="0.2">
      <c r="A85" s="138"/>
      <c r="B85" s="157"/>
      <c r="C85" s="155"/>
      <c r="E85" s="155"/>
    </row>
    <row r="86" spans="1:5" x14ac:dyDescent="0.2">
      <c r="A86" s="138"/>
      <c r="B86" s="157" t="s">
        <v>330</v>
      </c>
      <c r="C86" s="155"/>
      <c r="D86" s="144">
        <f>SUM(C87:C89)</f>
        <v>32301485.460000001</v>
      </c>
      <c r="E86" s="155"/>
    </row>
    <row r="87" spans="1:5" x14ac:dyDescent="0.2">
      <c r="A87" s="141" t="s">
        <v>150</v>
      </c>
      <c r="B87" s="164" t="s">
        <v>329</v>
      </c>
      <c r="C87" s="162">
        <v>10008000</v>
      </c>
      <c r="E87" s="155"/>
    </row>
    <row r="88" spans="1:5" x14ac:dyDescent="0.2">
      <c r="A88" s="141" t="s">
        <v>104</v>
      </c>
      <c r="B88" s="164" t="s">
        <v>328</v>
      </c>
      <c r="C88" s="162">
        <v>12343201.460000001</v>
      </c>
      <c r="E88" s="155"/>
    </row>
    <row r="89" spans="1:5" x14ac:dyDescent="0.2">
      <c r="A89" s="141" t="s">
        <v>148</v>
      </c>
      <c r="B89" s="164" t="s">
        <v>327</v>
      </c>
      <c r="C89" s="162">
        <v>9950284</v>
      </c>
      <c r="E89" s="155"/>
    </row>
    <row r="90" spans="1:5" x14ac:dyDescent="0.2">
      <c r="B90" s="164"/>
      <c r="C90" s="155"/>
      <c r="E90" s="155"/>
    </row>
    <row r="91" spans="1:5" x14ac:dyDescent="0.2">
      <c r="A91" s="138"/>
      <c r="B91" s="157" t="s">
        <v>101</v>
      </c>
      <c r="C91" s="155"/>
      <c r="D91" s="144">
        <f>SUM(C92:C95)</f>
        <v>3737267.25</v>
      </c>
      <c r="E91" s="155"/>
    </row>
    <row r="92" spans="1:5" x14ac:dyDescent="0.2">
      <c r="A92" s="141" t="s">
        <v>326</v>
      </c>
      <c r="B92" s="164" t="s">
        <v>325</v>
      </c>
      <c r="C92" s="162">
        <v>145000</v>
      </c>
      <c r="E92" s="155"/>
    </row>
    <row r="93" spans="1:5" x14ac:dyDescent="0.2">
      <c r="A93" s="141" t="s">
        <v>324</v>
      </c>
      <c r="B93" s="164" t="s">
        <v>323</v>
      </c>
      <c r="C93" s="162">
        <v>467500</v>
      </c>
      <c r="E93" s="155"/>
    </row>
    <row r="94" spans="1:5" x14ac:dyDescent="0.2">
      <c r="A94" s="141" t="s">
        <v>146</v>
      </c>
      <c r="B94" s="164" t="s">
        <v>145</v>
      </c>
      <c r="C94" s="162">
        <v>1521322.71</v>
      </c>
      <c r="E94" s="155"/>
    </row>
    <row r="95" spans="1:5" x14ac:dyDescent="0.2">
      <c r="A95" s="141" t="s">
        <v>100</v>
      </c>
      <c r="B95" s="164" t="s">
        <v>322</v>
      </c>
      <c r="C95" s="162">
        <v>1603444.54</v>
      </c>
      <c r="D95" s="155"/>
    </row>
    <row r="96" spans="1:5" x14ac:dyDescent="0.2">
      <c r="B96" s="164"/>
      <c r="C96" s="162"/>
      <c r="D96" s="155"/>
    </row>
    <row r="97" spans="1:5" x14ac:dyDescent="0.2">
      <c r="A97" s="138"/>
      <c r="B97" s="157" t="s">
        <v>266</v>
      </c>
      <c r="C97" s="162"/>
      <c r="D97" s="155">
        <f>SUM(C98)</f>
        <v>1525000</v>
      </c>
    </row>
    <row r="98" spans="1:5" x14ac:dyDescent="0.2">
      <c r="A98" s="141" t="s">
        <v>267</v>
      </c>
      <c r="B98" s="164" t="s">
        <v>268</v>
      </c>
      <c r="C98" s="162">
        <v>1525000</v>
      </c>
      <c r="D98" s="155"/>
    </row>
    <row r="99" spans="1:5" x14ac:dyDescent="0.2">
      <c r="B99" s="164"/>
      <c r="C99" s="162"/>
      <c r="D99" s="155"/>
    </row>
    <row r="100" spans="1:5" x14ac:dyDescent="0.2">
      <c r="A100" s="138"/>
      <c r="B100" s="157" t="s">
        <v>321</v>
      </c>
      <c r="C100" s="162"/>
      <c r="D100" s="155">
        <f>SUM(C101:C102)</f>
        <v>10080445</v>
      </c>
    </row>
    <row r="101" spans="1:5" x14ac:dyDescent="0.2">
      <c r="A101" s="141" t="s">
        <v>96</v>
      </c>
      <c r="B101" s="164" t="s">
        <v>320</v>
      </c>
      <c r="C101" s="162">
        <v>8497000</v>
      </c>
      <c r="D101" s="155"/>
    </row>
    <row r="102" spans="1:5" x14ac:dyDescent="0.2">
      <c r="A102" s="141" t="s">
        <v>94</v>
      </c>
      <c r="B102" s="164" t="s">
        <v>93</v>
      </c>
      <c r="C102" s="162">
        <v>1583445</v>
      </c>
      <c r="D102" s="155"/>
    </row>
    <row r="103" spans="1:5" x14ac:dyDescent="0.2">
      <c r="B103" s="164"/>
      <c r="C103" s="162"/>
      <c r="D103" s="155"/>
    </row>
    <row r="104" spans="1:5" x14ac:dyDescent="0.2">
      <c r="B104" s="157" t="s">
        <v>29</v>
      </c>
      <c r="C104" s="162"/>
      <c r="D104" s="155">
        <f>SUM(C105:C108)</f>
        <v>50921123.43</v>
      </c>
    </row>
    <row r="105" spans="1:5" x14ac:dyDescent="0.2">
      <c r="A105" s="141" t="s">
        <v>30</v>
      </c>
      <c r="B105" s="164" t="s">
        <v>31</v>
      </c>
      <c r="C105" s="162">
        <v>48921603.43</v>
      </c>
      <c r="D105" s="162"/>
    </row>
    <row r="106" spans="1:5" x14ac:dyDescent="0.2">
      <c r="A106" s="141" t="s">
        <v>297</v>
      </c>
      <c r="B106" s="164" t="s">
        <v>319</v>
      </c>
      <c r="C106" s="142">
        <v>1695000</v>
      </c>
      <c r="D106" s="162"/>
    </row>
    <row r="107" spans="1:5" x14ac:dyDescent="0.2">
      <c r="A107" s="141" t="s">
        <v>140</v>
      </c>
      <c r="B107" s="164" t="s">
        <v>318</v>
      </c>
      <c r="C107" s="162">
        <v>300000</v>
      </c>
      <c r="D107" s="155"/>
    </row>
    <row r="108" spans="1:5" x14ac:dyDescent="0.2">
      <c r="A108" s="141" t="s">
        <v>138</v>
      </c>
      <c r="B108" s="164" t="s">
        <v>317</v>
      </c>
      <c r="C108" s="142">
        <v>4520</v>
      </c>
      <c r="E108" s="144"/>
    </row>
    <row r="109" spans="1:5" x14ac:dyDescent="0.2">
      <c r="B109" s="164"/>
      <c r="E109" s="144"/>
    </row>
    <row r="110" spans="1:5" x14ac:dyDescent="0.2">
      <c r="A110" s="138"/>
      <c r="B110" s="157" t="s">
        <v>88</v>
      </c>
      <c r="E110" s="144">
        <f>SUM(D112:D123)</f>
        <v>2141000</v>
      </c>
    </row>
    <row r="111" spans="1:5" x14ac:dyDescent="0.2">
      <c r="A111" s="138"/>
      <c r="B111" s="157"/>
      <c r="E111" s="144"/>
    </row>
    <row r="112" spans="1:5" x14ac:dyDescent="0.2">
      <c r="A112" s="138"/>
      <c r="B112" s="157" t="s">
        <v>316</v>
      </c>
      <c r="D112" s="144">
        <f>SUM(C112:C113)</f>
        <v>766000</v>
      </c>
      <c r="E112" s="144"/>
    </row>
    <row r="113" spans="1:5" x14ac:dyDescent="0.2">
      <c r="A113" s="141" t="s">
        <v>83</v>
      </c>
      <c r="B113" s="164" t="s">
        <v>82</v>
      </c>
      <c r="C113" s="142">
        <v>766000</v>
      </c>
      <c r="D113" s="144"/>
      <c r="E113" s="144"/>
    </row>
    <row r="114" spans="1:5" x14ac:dyDescent="0.2">
      <c r="B114" s="164"/>
      <c r="D114" s="144"/>
      <c r="E114" s="144"/>
    </row>
    <row r="115" spans="1:5" x14ac:dyDescent="0.2">
      <c r="B115" s="157" t="s">
        <v>315</v>
      </c>
      <c r="D115" s="144">
        <f>SUM(C115:C116)</f>
        <v>200000</v>
      </c>
      <c r="E115" s="144"/>
    </row>
    <row r="116" spans="1:5" x14ac:dyDescent="0.2">
      <c r="A116" s="141" t="s">
        <v>79</v>
      </c>
      <c r="B116" s="164" t="s">
        <v>314</v>
      </c>
      <c r="C116" s="142">
        <v>200000</v>
      </c>
      <c r="D116" s="144"/>
      <c r="E116" s="144"/>
    </row>
    <row r="117" spans="1:5" x14ac:dyDescent="0.2">
      <c r="B117" s="164"/>
      <c r="D117" s="144"/>
      <c r="E117" s="144"/>
    </row>
    <row r="118" spans="1:5" x14ac:dyDescent="0.2">
      <c r="B118" s="157" t="s">
        <v>313</v>
      </c>
      <c r="D118" s="144">
        <f>SUM(C119:C123)</f>
        <v>1175000</v>
      </c>
      <c r="E118" s="144"/>
    </row>
    <row r="119" spans="1:5" x14ac:dyDescent="0.2">
      <c r="A119" s="141" t="s">
        <v>136</v>
      </c>
      <c r="B119" s="164" t="s">
        <v>312</v>
      </c>
      <c r="C119" s="142">
        <v>530000</v>
      </c>
      <c r="E119" s="144"/>
    </row>
    <row r="120" spans="1:5" x14ac:dyDescent="0.2">
      <c r="A120" s="141" t="s">
        <v>134</v>
      </c>
      <c r="B120" s="164" t="s">
        <v>311</v>
      </c>
      <c r="C120" s="142">
        <v>429000</v>
      </c>
      <c r="E120" s="144"/>
    </row>
    <row r="121" spans="1:5" x14ac:dyDescent="0.2">
      <c r="A121" s="141" t="s">
        <v>73</v>
      </c>
      <c r="B121" s="164" t="s">
        <v>72</v>
      </c>
      <c r="C121" s="142">
        <v>11000</v>
      </c>
      <c r="E121" s="144"/>
    </row>
    <row r="122" spans="1:5" x14ac:dyDescent="0.2">
      <c r="A122" s="141" t="s">
        <v>310</v>
      </c>
      <c r="B122" s="164" t="s">
        <v>309</v>
      </c>
      <c r="C122" s="142">
        <v>20000</v>
      </c>
      <c r="E122" s="144"/>
    </row>
    <row r="123" spans="1:5" x14ac:dyDescent="0.2">
      <c r="A123" s="141" t="s">
        <v>197</v>
      </c>
      <c r="B123" s="164" t="s">
        <v>308</v>
      </c>
      <c r="C123" s="142">
        <v>185000</v>
      </c>
      <c r="E123" s="144"/>
    </row>
    <row r="124" spans="1:5" x14ac:dyDescent="0.2">
      <c r="B124" s="164"/>
      <c r="E124" s="144"/>
    </row>
    <row r="125" spans="1:5" x14ac:dyDescent="0.2">
      <c r="B125" s="157" t="s">
        <v>33</v>
      </c>
      <c r="C125" s="144"/>
      <c r="E125" s="144">
        <f>SUM(D127:D137)</f>
        <v>36995438.990000002</v>
      </c>
    </row>
    <row r="126" spans="1:5" x14ac:dyDescent="0.2">
      <c r="A126" s="138"/>
      <c r="B126" s="157"/>
      <c r="C126" s="144"/>
      <c r="D126" s="144"/>
    </row>
    <row r="127" spans="1:5" ht="16.5" customHeight="1" x14ac:dyDescent="0.2">
      <c r="A127" s="138"/>
      <c r="B127" s="157" t="s">
        <v>34</v>
      </c>
      <c r="D127" s="144">
        <f>SUM(C128:C131)</f>
        <v>18995438.990000002</v>
      </c>
    </row>
    <row r="128" spans="1:5" ht="16.5" customHeight="1" x14ac:dyDescent="0.2">
      <c r="A128" s="141" t="s">
        <v>35</v>
      </c>
      <c r="B128" s="164" t="s">
        <v>36</v>
      </c>
      <c r="C128" s="142">
        <v>79592</v>
      </c>
    </row>
    <row r="129" spans="1:5" x14ac:dyDescent="0.2">
      <c r="A129" s="141" t="s">
        <v>38</v>
      </c>
      <c r="B129" s="164" t="s">
        <v>39</v>
      </c>
      <c r="C129" s="142">
        <v>14865846.99</v>
      </c>
    </row>
    <row r="130" spans="1:5" x14ac:dyDescent="0.2">
      <c r="A130" s="141" t="s">
        <v>43</v>
      </c>
      <c r="B130" s="164" t="s">
        <v>44</v>
      </c>
      <c r="C130" s="142">
        <v>150000</v>
      </c>
    </row>
    <row r="131" spans="1:5" x14ac:dyDescent="0.2">
      <c r="A131" s="165" t="s">
        <v>46</v>
      </c>
      <c r="B131" s="164" t="s">
        <v>47</v>
      </c>
      <c r="C131" s="142">
        <v>3900000</v>
      </c>
    </row>
    <row r="132" spans="1:5" x14ac:dyDescent="0.2">
      <c r="B132" s="166"/>
      <c r="C132" s="167"/>
    </row>
    <row r="133" spans="1:5" x14ac:dyDescent="0.2">
      <c r="B133" s="157" t="s">
        <v>49</v>
      </c>
      <c r="C133" s="167"/>
      <c r="D133" s="144">
        <f>+C134</f>
        <v>10000000</v>
      </c>
    </row>
    <row r="134" spans="1:5" x14ac:dyDescent="0.2">
      <c r="A134" s="141" t="s">
        <v>52</v>
      </c>
      <c r="B134" s="164" t="s">
        <v>53</v>
      </c>
      <c r="C134" s="142">
        <v>10000000</v>
      </c>
    </row>
    <row r="135" spans="1:5" x14ac:dyDescent="0.2">
      <c r="B135" s="166"/>
      <c r="C135" s="167"/>
    </row>
    <row r="136" spans="1:5" ht="12" customHeight="1" x14ac:dyDescent="0.2">
      <c r="A136" s="138"/>
      <c r="B136" s="168" t="s">
        <v>54</v>
      </c>
      <c r="C136" s="167"/>
      <c r="D136" s="144"/>
    </row>
    <row r="137" spans="1:5" ht="12" customHeight="1" x14ac:dyDescent="0.2">
      <c r="A137" s="141" t="s">
        <v>55</v>
      </c>
      <c r="B137" s="159" t="s">
        <v>56</v>
      </c>
      <c r="C137" s="167">
        <v>8000000</v>
      </c>
      <c r="D137" s="144">
        <f>+C137</f>
        <v>8000000</v>
      </c>
    </row>
    <row r="138" spans="1:5" ht="12" customHeight="1" x14ac:dyDescent="0.2">
      <c r="B138" s="159"/>
      <c r="C138" s="167"/>
    </row>
    <row r="139" spans="1:5" ht="12" customHeight="1" x14ac:dyDescent="0.2">
      <c r="B139" s="157" t="s">
        <v>132</v>
      </c>
      <c r="C139" s="167"/>
      <c r="E139" s="169">
        <f>+D141+D144</f>
        <v>2016141.16</v>
      </c>
    </row>
    <row r="140" spans="1:5" ht="12" customHeight="1" x14ac:dyDescent="0.2">
      <c r="B140" s="157"/>
      <c r="C140" s="167"/>
    </row>
    <row r="141" spans="1:5" x14ac:dyDescent="0.2">
      <c r="B141" s="161" t="s">
        <v>307</v>
      </c>
      <c r="C141" s="167"/>
      <c r="D141" s="144">
        <f>+C142</f>
        <v>350000</v>
      </c>
    </row>
    <row r="142" spans="1:5" ht="12" customHeight="1" x14ac:dyDescent="0.2">
      <c r="A142" s="141" t="s">
        <v>306</v>
      </c>
      <c r="B142" s="159" t="s">
        <v>305</v>
      </c>
      <c r="C142" s="170">
        <v>350000</v>
      </c>
      <c r="D142" s="144"/>
    </row>
    <row r="143" spans="1:5" ht="12" customHeight="1" x14ac:dyDescent="0.2">
      <c r="B143" s="159"/>
      <c r="C143" s="167"/>
      <c r="D143" s="144"/>
    </row>
    <row r="144" spans="1:5" ht="12" customHeight="1" x14ac:dyDescent="0.2">
      <c r="B144" s="161" t="s">
        <v>304</v>
      </c>
      <c r="C144" s="167"/>
      <c r="D144" s="144">
        <f>+C145</f>
        <v>1666141.16</v>
      </c>
    </row>
    <row r="145" spans="1:5" ht="12" customHeight="1" x14ac:dyDescent="0.2">
      <c r="A145" s="141" t="s">
        <v>303</v>
      </c>
      <c r="B145" s="159" t="s">
        <v>302</v>
      </c>
      <c r="C145" s="170">
        <v>1666141.16</v>
      </c>
    </row>
    <row r="146" spans="1:5" ht="12" customHeight="1" x14ac:dyDescent="0.2">
      <c r="B146" s="165"/>
      <c r="C146" s="171"/>
    </row>
    <row r="147" spans="1:5" ht="13.5" thickBot="1" x14ac:dyDescent="0.25">
      <c r="B147" s="172" t="s">
        <v>301</v>
      </c>
      <c r="C147" s="173"/>
      <c r="D147" s="174"/>
      <c r="E147" s="174">
        <f>SUM(E50:E146)</f>
        <v>319541808</v>
      </c>
    </row>
    <row r="148" spans="1:5" ht="13.5" thickTop="1" x14ac:dyDescent="0.2"/>
    <row r="152" spans="1:5" x14ac:dyDescent="0.2">
      <c r="E152" s="146">
        <f>+E147+E43</f>
        <v>0</v>
      </c>
    </row>
  </sheetData>
  <mergeCells count="8">
    <mergeCell ref="C49:E49"/>
    <mergeCell ref="C8:E8"/>
    <mergeCell ref="A46:C46"/>
    <mergeCell ref="A2:D2"/>
    <mergeCell ref="A3:D3"/>
    <mergeCell ref="A4:D4"/>
    <mergeCell ref="A5:D5"/>
    <mergeCell ref="B47:D47"/>
  </mergeCells>
  <printOptions horizontalCentered="1" verticalCentered="1"/>
  <pageMargins left="0.39370078740157483" right="0.39370078740157483" top="0.39370078740157483" bottom="0.39370078740157483" header="0" footer="0"/>
  <pageSetup scale="85" orientation="portrait" r:id="rId1"/>
  <headerFooter alignWithMargins="0">
    <oddFooter>&amp;LRealizado por:&amp;RRevisado por:</oddFooter>
  </headerFooter>
  <rowBreaks count="3" manualBreakCount="3">
    <brk id="45" max="4" man="1"/>
    <brk id="98" max="4" man="1"/>
    <brk id="151"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K201"/>
  <sheetViews>
    <sheetView zoomScale="110" zoomScaleNormal="110" workbookViewId="0">
      <selection activeCell="A2" sqref="A2:D2"/>
    </sheetView>
  </sheetViews>
  <sheetFormatPr baseColWidth="10" defaultColWidth="11.42578125" defaultRowHeight="12.75" x14ac:dyDescent="0.2"/>
  <cols>
    <col min="1" max="1" width="18" style="141" customWidth="1"/>
    <col min="2" max="2" width="50.85546875" style="132" customWidth="1"/>
    <col min="3" max="3" width="16.140625" style="142" customWidth="1"/>
    <col min="4" max="4" width="16.28515625" style="142" customWidth="1"/>
    <col min="5" max="5" width="16.28515625" style="132" customWidth="1"/>
    <col min="6" max="6" width="16.5703125" style="132" bestFit="1" customWidth="1"/>
    <col min="7" max="7" width="15.28515625" style="132" customWidth="1"/>
    <col min="8" max="8" width="20.42578125" style="132" customWidth="1"/>
    <col min="9" max="9" width="18.5703125" style="132" customWidth="1"/>
    <col min="10" max="11" width="17" style="132" customWidth="1"/>
    <col min="12" max="16384" width="11.42578125" style="132"/>
  </cols>
  <sheetData>
    <row r="2" spans="1:10" ht="15" x14ac:dyDescent="0.25">
      <c r="A2" s="131" t="s">
        <v>380</v>
      </c>
      <c r="B2" s="131"/>
      <c r="C2" s="131"/>
      <c r="D2" s="131"/>
    </row>
    <row r="3" spans="1:10" ht="15" x14ac:dyDescent="0.25">
      <c r="A3" s="131" t="s">
        <v>1</v>
      </c>
      <c r="B3" s="131"/>
      <c r="C3" s="131"/>
      <c r="D3" s="131"/>
    </row>
    <row r="4" spans="1:10" ht="15" x14ac:dyDescent="0.25">
      <c r="A4" s="131" t="s">
        <v>2</v>
      </c>
      <c r="B4" s="131"/>
      <c r="C4" s="131"/>
      <c r="D4" s="131"/>
    </row>
    <row r="5" spans="1:10" ht="15" x14ac:dyDescent="0.25">
      <c r="A5" s="133" t="s">
        <v>379</v>
      </c>
      <c r="B5" s="133"/>
      <c r="C5" s="133"/>
      <c r="D5" s="133"/>
      <c r="J5" s="132" t="s">
        <v>4</v>
      </c>
    </row>
    <row r="6" spans="1:10" ht="15.75" x14ac:dyDescent="0.25">
      <c r="A6" s="134"/>
      <c r="B6" s="134"/>
      <c r="C6" s="135"/>
      <c r="D6" s="135"/>
      <c r="G6" s="141" t="s">
        <v>5</v>
      </c>
      <c r="H6" s="141" t="s">
        <v>6</v>
      </c>
      <c r="I6" s="142"/>
      <c r="J6" s="142">
        <v>185800000</v>
      </c>
    </row>
    <row r="7" spans="1:10" x14ac:dyDescent="0.2">
      <c r="A7" s="136"/>
      <c r="B7" s="136"/>
      <c r="C7" s="137"/>
      <c r="D7" s="137"/>
      <c r="G7" s="141" t="s">
        <v>7</v>
      </c>
      <c r="H7" s="141" t="s">
        <v>425</v>
      </c>
      <c r="I7" s="142"/>
    </row>
    <row r="8" spans="1:10" ht="13.5" customHeight="1" x14ac:dyDescent="0.2">
      <c r="A8" s="183" t="s">
        <v>8</v>
      </c>
      <c r="B8" s="184" t="s">
        <v>9</v>
      </c>
      <c r="C8" s="185" t="s">
        <v>10</v>
      </c>
      <c r="D8" s="185"/>
      <c r="E8" s="185"/>
    </row>
    <row r="9" spans="1:10" x14ac:dyDescent="0.2">
      <c r="E9" s="142"/>
    </row>
    <row r="10" spans="1:10" x14ac:dyDescent="0.2">
      <c r="A10" s="143" t="s">
        <v>11</v>
      </c>
      <c r="B10" s="138" t="s">
        <v>12</v>
      </c>
      <c r="E10" s="144">
        <f>SUM(D12:D15)</f>
        <v>-110845035.27999999</v>
      </c>
    </row>
    <row r="11" spans="1:10" x14ac:dyDescent="0.2">
      <c r="A11" s="143"/>
      <c r="B11" s="138"/>
      <c r="E11" s="144"/>
    </row>
    <row r="12" spans="1:10" x14ac:dyDescent="0.2">
      <c r="A12" s="143" t="s">
        <v>378</v>
      </c>
      <c r="B12" s="138" t="s">
        <v>14</v>
      </c>
      <c r="D12" s="144">
        <f>+C13</f>
        <v>-14337049.739999995</v>
      </c>
      <c r="E12" s="144"/>
    </row>
    <row r="13" spans="1:10" x14ac:dyDescent="0.2">
      <c r="A13" s="143" t="s">
        <v>377</v>
      </c>
      <c r="B13" s="141" t="s">
        <v>376</v>
      </c>
      <c r="C13" s="142">
        <v>-14337049.739999995</v>
      </c>
      <c r="E13" s="144"/>
    </row>
    <row r="14" spans="1:10" x14ac:dyDescent="0.2">
      <c r="A14" s="143"/>
      <c r="B14" s="138"/>
      <c r="E14" s="144"/>
    </row>
    <row r="15" spans="1:10" x14ac:dyDescent="0.2">
      <c r="A15" s="145" t="s">
        <v>13</v>
      </c>
      <c r="B15" s="138" t="s">
        <v>14</v>
      </c>
      <c r="D15" s="144">
        <f>+C17</f>
        <v>-96507985.539999992</v>
      </c>
      <c r="E15" s="144"/>
    </row>
    <row r="16" spans="1:10" x14ac:dyDescent="0.2">
      <c r="A16" s="143"/>
      <c r="B16" s="141"/>
      <c r="E16" s="144"/>
    </row>
    <row r="17" spans="1:5" x14ac:dyDescent="0.2">
      <c r="A17" s="145" t="s">
        <v>15</v>
      </c>
      <c r="B17" s="138" t="s">
        <v>16</v>
      </c>
      <c r="C17" s="142">
        <f>+C19</f>
        <v>-96507985.539999992</v>
      </c>
      <c r="E17" s="144"/>
    </row>
    <row r="18" spans="1:5" x14ac:dyDescent="0.2">
      <c r="A18" s="145"/>
      <c r="B18" s="138"/>
      <c r="E18" s="144"/>
    </row>
    <row r="19" spans="1:5" x14ac:dyDescent="0.2">
      <c r="A19" s="145" t="s">
        <v>17</v>
      </c>
      <c r="B19" s="138" t="s">
        <v>375</v>
      </c>
      <c r="C19" s="144">
        <f>SUM(C20:C23)</f>
        <v>-96507985.539999992</v>
      </c>
      <c r="E19" s="142"/>
    </row>
    <row r="20" spans="1:5" x14ac:dyDescent="0.2">
      <c r="A20" s="143" t="s">
        <v>374</v>
      </c>
      <c r="B20" s="141" t="s">
        <v>373</v>
      </c>
      <c r="C20" s="142">
        <v>-26996175</v>
      </c>
      <c r="E20" s="142"/>
    </row>
    <row r="21" spans="1:5" x14ac:dyDescent="0.2">
      <c r="A21" s="143" t="s">
        <v>370</v>
      </c>
      <c r="B21" s="141" t="s">
        <v>372</v>
      </c>
      <c r="C21" s="142">
        <v>-23949310.539999999</v>
      </c>
      <c r="E21" s="142"/>
    </row>
    <row r="22" spans="1:5" x14ac:dyDescent="0.2">
      <c r="A22" s="143" t="s">
        <v>370</v>
      </c>
      <c r="B22" s="141" t="s">
        <v>371</v>
      </c>
      <c r="C22" s="142">
        <v>-3262500</v>
      </c>
      <c r="E22" s="144"/>
    </row>
    <row r="23" spans="1:5" x14ac:dyDescent="0.2">
      <c r="A23" s="143" t="s">
        <v>370</v>
      </c>
      <c r="B23" s="141" t="s">
        <v>369</v>
      </c>
      <c r="C23" s="142">
        <v>-42300000</v>
      </c>
      <c r="E23" s="144"/>
    </row>
    <row r="24" spans="1:5" x14ac:dyDescent="0.2">
      <c r="A24" s="143"/>
      <c r="B24" s="141"/>
      <c r="E24" s="144"/>
    </row>
    <row r="25" spans="1:5" ht="93" customHeight="1" x14ac:dyDescent="0.2">
      <c r="A25" s="143"/>
      <c r="B25" s="178" t="s">
        <v>424</v>
      </c>
      <c r="E25" s="144"/>
    </row>
    <row r="26" spans="1:5" x14ac:dyDescent="0.2">
      <c r="A26" s="143"/>
      <c r="B26" s="141"/>
      <c r="E26" s="144"/>
    </row>
    <row r="27" spans="1:5" x14ac:dyDescent="0.2">
      <c r="A27" s="145" t="s">
        <v>368</v>
      </c>
      <c r="B27" s="138" t="s">
        <v>132</v>
      </c>
      <c r="E27" s="144">
        <f>+D29+D33</f>
        <v>-208696772.72</v>
      </c>
    </row>
    <row r="28" spans="1:5" x14ac:dyDescent="0.2">
      <c r="A28" s="145"/>
      <c r="B28" s="138"/>
      <c r="E28" s="144"/>
    </row>
    <row r="29" spans="1:5" ht="14.25" customHeight="1" x14ac:dyDescent="0.2">
      <c r="A29" s="145" t="s">
        <v>367</v>
      </c>
      <c r="B29" s="138" t="s">
        <v>366</v>
      </c>
      <c r="D29" s="144">
        <f>+D30</f>
        <v>-202541808</v>
      </c>
    </row>
    <row r="30" spans="1:5" x14ac:dyDescent="0.2">
      <c r="A30" s="143" t="s">
        <v>365</v>
      </c>
      <c r="B30" s="141" t="s">
        <v>364</v>
      </c>
      <c r="D30" s="142">
        <v>-202541808</v>
      </c>
      <c r="E30" s="144"/>
    </row>
    <row r="31" spans="1:5" ht="108" customHeight="1" x14ac:dyDescent="0.2">
      <c r="A31" s="143"/>
      <c r="B31" s="178" t="s">
        <v>423</v>
      </c>
      <c r="E31" s="144"/>
    </row>
    <row r="32" spans="1:5" x14ac:dyDescent="0.2">
      <c r="A32" s="143"/>
      <c r="B32" s="141"/>
      <c r="E32" s="144"/>
    </row>
    <row r="33" spans="1:11" x14ac:dyDescent="0.2">
      <c r="A33" s="145" t="s">
        <v>363</v>
      </c>
      <c r="B33" s="138" t="s">
        <v>362</v>
      </c>
      <c r="D33" s="144">
        <f>+D34</f>
        <v>-6154964.7199999997</v>
      </c>
    </row>
    <row r="34" spans="1:11" x14ac:dyDescent="0.2">
      <c r="A34" s="143" t="s">
        <v>361</v>
      </c>
      <c r="B34" s="141" t="s">
        <v>360</v>
      </c>
      <c r="D34" s="142">
        <v>-6154964.7199999997</v>
      </c>
      <c r="E34" s="144"/>
    </row>
    <row r="35" spans="1:11" ht="42.75" customHeight="1" x14ac:dyDescent="0.2">
      <c r="B35" s="178" t="s">
        <v>422</v>
      </c>
      <c r="E35" s="144"/>
    </row>
    <row r="36" spans="1:11" s="147" customFormat="1" hidden="1" x14ac:dyDescent="0.2">
      <c r="A36" s="138" t="s">
        <v>19</v>
      </c>
      <c r="B36" s="138" t="s">
        <v>20</v>
      </c>
      <c r="C36" s="144"/>
      <c r="E36" s="144">
        <f>+D38</f>
        <v>0</v>
      </c>
    </row>
    <row r="37" spans="1:11" s="147" customFormat="1" hidden="1" x14ac:dyDescent="0.2">
      <c r="A37" s="138"/>
      <c r="B37" s="138"/>
      <c r="C37" s="144"/>
      <c r="D37" s="144"/>
    </row>
    <row r="38" spans="1:11" s="147" customFormat="1" hidden="1" x14ac:dyDescent="0.2">
      <c r="A38" s="138" t="s">
        <v>21</v>
      </c>
      <c r="B38" s="138" t="s">
        <v>22</v>
      </c>
      <c r="C38" s="144"/>
      <c r="D38" s="144">
        <f>+C40+C42</f>
        <v>0</v>
      </c>
    </row>
    <row r="39" spans="1:11" s="147" customFormat="1" hidden="1" x14ac:dyDescent="0.2">
      <c r="A39" s="138"/>
      <c r="B39" s="138"/>
      <c r="C39" s="144"/>
      <c r="D39" s="144"/>
      <c r="E39" s="148"/>
    </row>
    <row r="40" spans="1:11" hidden="1" x14ac:dyDescent="0.2">
      <c r="A40" s="141" t="s">
        <v>5</v>
      </c>
      <c r="B40" s="141" t="s">
        <v>6</v>
      </c>
      <c r="D40" s="144"/>
      <c r="E40" s="148"/>
      <c r="F40" s="148"/>
    </row>
    <row r="41" spans="1:11" hidden="1" x14ac:dyDescent="0.2">
      <c r="B41" s="141"/>
      <c r="D41" s="144"/>
      <c r="E41" s="148"/>
      <c r="F41" s="148"/>
      <c r="H41" s="142"/>
    </row>
    <row r="42" spans="1:11" hidden="1" x14ac:dyDescent="0.2">
      <c r="A42" s="141" t="s">
        <v>7</v>
      </c>
      <c r="B42" s="141" t="s">
        <v>23</v>
      </c>
      <c r="D42" s="144"/>
      <c r="H42" s="142"/>
    </row>
    <row r="43" spans="1:11" hidden="1" x14ac:dyDescent="0.2">
      <c r="A43" s="149"/>
      <c r="B43" s="150"/>
      <c r="D43" s="144"/>
      <c r="J43" s="142"/>
      <c r="K43" s="132" t="s">
        <v>24</v>
      </c>
    </row>
    <row r="44" spans="1:11" x14ac:dyDescent="0.2">
      <c r="H44" s="142"/>
      <c r="J44" s="142"/>
      <c r="K44" s="132" t="s">
        <v>25</v>
      </c>
    </row>
    <row r="45" spans="1:11" ht="13.5" thickBot="1" x14ac:dyDescent="0.25">
      <c r="B45" s="179" t="s">
        <v>359</v>
      </c>
      <c r="C45" s="152"/>
      <c r="D45" s="153"/>
      <c r="E45" s="153">
        <f>SUM(E9:E44)</f>
        <v>-319541808</v>
      </c>
      <c r="J45" s="142"/>
      <c r="K45" s="132" t="s">
        <v>24</v>
      </c>
    </row>
    <row r="46" spans="1:11" ht="13.5" thickTop="1" x14ac:dyDescent="0.2">
      <c r="B46" s="147"/>
      <c r="D46" s="144"/>
      <c r="H46" s="142"/>
      <c r="J46" s="148"/>
    </row>
    <row r="47" spans="1:11" x14ac:dyDescent="0.2">
      <c r="B47" s="147"/>
      <c r="D47" s="144"/>
    </row>
    <row r="48" spans="1:11" x14ac:dyDescent="0.2">
      <c r="A48" s="154"/>
      <c r="B48" s="154"/>
      <c r="C48" s="154"/>
    </row>
    <row r="49" spans="1:5" ht="15" x14ac:dyDescent="0.25">
      <c r="A49" s="139"/>
      <c r="B49" s="133" t="s">
        <v>127</v>
      </c>
      <c r="C49" s="133"/>
      <c r="D49" s="133"/>
    </row>
    <row r="50" spans="1:5" x14ac:dyDescent="0.2">
      <c r="A50" s="139"/>
      <c r="B50" s="139"/>
      <c r="C50" s="155"/>
    </row>
    <row r="51" spans="1:5" x14ac:dyDescent="0.2">
      <c r="A51" s="175" t="s">
        <v>8</v>
      </c>
      <c r="B51" s="176" t="s">
        <v>9</v>
      </c>
      <c r="C51" s="177" t="s">
        <v>10</v>
      </c>
      <c r="D51" s="177"/>
      <c r="E51" s="177"/>
    </row>
    <row r="52" spans="1:5" x14ac:dyDescent="0.2">
      <c r="A52" s="138"/>
      <c r="B52" s="139"/>
      <c r="C52" s="155"/>
      <c r="D52" s="155"/>
      <c r="E52" s="155"/>
    </row>
    <row r="53" spans="1:5" x14ac:dyDescent="0.2">
      <c r="A53" s="138"/>
      <c r="B53" s="157" t="s">
        <v>124</v>
      </c>
      <c r="C53" s="155"/>
      <c r="E53" s="144">
        <f>SUM(D55:D75)</f>
        <v>-166808906.70999998</v>
      </c>
    </row>
    <row r="54" spans="1:5" x14ac:dyDescent="0.2">
      <c r="A54" s="158"/>
      <c r="B54" s="159"/>
      <c r="C54" s="155"/>
      <c r="D54" s="155"/>
      <c r="E54" s="155"/>
    </row>
    <row r="55" spans="1:5" x14ac:dyDescent="0.2">
      <c r="A55" s="160"/>
      <c r="B55" s="161" t="s">
        <v>123</v>
      </c>
      <c r="C55" s="155"/>
      <c r="D55" s="155">
        <f>+C56</f>
        <v>-71900000</v>
      </c>
      <c r="E55" s="155"/>
    </row>
    <row r="56" spans="1:5" x14ac:dyDescent="0.2">
      <c r="A56" s="158" t="s">
        <v>122</v>
      </c>
      <c r="B56" s="159" t="s">
        <v>121</v>
      </c>
      <c r="C56" s="162">
        <v>-71900000</v>
      </c>
      <c r="D56" s="162"/>
      <c r="E56" s="155"/>
    </row>
    <row r="57" spans="1:5" x14ac:dyDescent="0.2">
      <c r="A57" s="158"/>
      <c r="B57" s="159"/>
      <c r="C57" s="162"/>
      <c r="D57" s="162"/>
      <c r="E57" s="155"/>
    </row>
    <row r="58" spans="1:5" x14ac:dyDescent="0.2">
      <c r="A58" s="160"/>
      <c r="B58" s="161" t="s">
        <v>157</v>
      </c>
      <c r="C58" s="155"/>
      <c r="D58" s="155">
        <f>+C59</f>
        <v>-608906.71</v>
      </c>
      <c r="E58" s="155"/>
    </row>
    <row r="59" spans="1:5" x14ac:dyDescent="0.2">
      <c r="A59" s="158" t="s">
        <v>358</v>
      </c>
      <c r="B59" s="159" t="s">
        <v>357</v>
      </c>
      <c r="C59" s="162">
        <v>-608906.71</v>
      </c>
      <c r="D59" s="155"/>
      <c r="E59" s="155"/>
    </row>
    <row r="60" spans="1:5" x14ac:dyDescent="0.2">
      <c r="A60" s="138"/>
      <c r="B60" s="163"/>
      <c r="C60" s="155"/>
      <c r="D60" s="155"/>
      <c r="E60" s="155"/>
    </row>
    <row r="61" spans="1:5" x14ac:dyDescent="0.2">
      <c r="A61" s="138"/>
      <c r="B61" s="157" t="s">
        <v>120</v>
      </c>
      <c r="C61" s="155"/>
      <c r="D61" s="155">
        <f>SUM(C62:C65)</f>
        <v>-78700000</v>
      </c>
      <c r="E61" s="155"/>
    </row>
    <row r="62" spans="1:5" x14ac:dyDescent="0.2">
      <c r="A62" s="141" t="s">
        <v>356</v>
      </c>
      <c r="B62" s="164" t="s">
        <v>355</v>
      </c>
      <c r="C62" s="162">
        <v>-33200000</v>
      </c>
      <c r="D62" s="155"/>
      <c r="E62" s="155"/>
    </row>
    <row r="63" spans="1:5" x14ac:dyDescent="0.2">
      <c r="A63" s="141" t="s">
        <v>354</v>
      </c>
      <c r="B63" s="164" t="s">
        <v>353</v>
      </c>
      <c r="C63" s="162">
        <v>-30000000</v>
      </c>
      <c r="D63" s="155"/>
      <c r="E63" s="155"/>
    </row>
    <row r="64" spans="1:5" x14ac:dyDescent="0.2">
      <c r="A64" s="141" t="s">
        <v>352</v>
      </c>
      <c r="B64" s="164" t="s">
        <v>351</v>
      </c>
      <c r="C64" s="162">
        <v>-7000000</v>
      </c>
      <c r="D64" s="155"/>
      <c r="E64" s="155"/>
    </row>
    <row r="65" spans="1:5" x14ac:dyDescent="0.2">
      <c r="A65" s="141" t="s">
        <v>350</v>
      </c>
      <c r="B65" s="164" t="s">
        <v>349</v>
      </c>
      <c r="C65" s="162">
        <v>-8500000</v>
      </c>
      <c r="D65" s="155"/>
      <c r="E65" s="155"/>
    </row>
    <row r="66" spans="1:5" x14ac:dyDescent="0.2">
      <c r="A66" s="138"/>
      <c r="B66" s="163"/>
      <c r="C66" s="155"/>
      <c r="D66" s="155"/>
      <c r="E66" s="155"/>
    </row>
    <row r="67" spans="1:5" x14ac:dyDescent="0.2">
      <c r="A67" s="138"/>
      <c r="B67" s="157" t="s">
        <v>348</v>
      </c>
      <c r="C67" s="155"/>
      <c r="D67" s="155">
        <f>SUM(C68:C69)</f>
        <v>-7300000</v>
      </c>
      <c r="E67" s="155"/>
    </row>
    <row r="68" spans="1:5" x14ac:dyDescent="0.2">
      <c r="A68" s="141" t="s">
        <v>347</v>
      </c>
      <c r="B68" s="164" t="s">
        <v>346</v>
      </c>
      <c r="C68" s="162">
        <v>-7000000</v>
      </c>
      <c r="D68" s="155"/>
      <c r="E68" s="155"/>
    </row>
    <row r="69" spans="1:5" x14ac:dyDescent="0.2">
      <c r="A69" s="141" t="s">
        <v>345</v>
      </c>
      <c r="B69" s="164" t="s">
        <v>344</v>
      </c>
      <c r="C69" s="162">
        <v>-300000</v>
      </c>
      <c r="D69" s="155"/>
      <c r="E69" s="155"/>
    </row>
    <row r="70" spans="1:5" x14ac:dyDescent="0.2">
      <c r="A70" s="138"/>
      <c r="B70" s="163"/>
      <c r="C70" s="155"/>
      <c r="D70" s="155"/>
      <c r="E70" s="155"/>
    </row>
    <row r="71" spans="1:5" x14ac:dyDescent="0.2">
      <c r="A71" s="160"/>
      <c r="B71" s="161" t="s">
        <v>299</v>
      </c>
      <c r="C71" s="155"/>
      <c r="D71" s="155">
        <f>SUM(C72:C75)</f>
        <v>-8300000</v>
      </c>
      <c r="E71" s="155"/>
    </row>
    <row r="72" spans="1:5" x14ac:dyDescent="0.2">
      <c r="A72" s="158" t="s">
        <v>343</v>
      </c>
      <c r="B72" s="159" t="s">
        <v>342</v>
      </c>
      <c r="C72" s="162">
        <v>-5000000</v>
      </c>
      <c r="D72" s="155"/>
      <c r="E72" s="155"/>
    </row>
    <row r="73" spans="1:5" ht="25.5" x14ac:dyDescent="0.2">
      <c r="A73" s="158" t="s">
        <v>300</v>
      </c>
      <c r="B73" s="159" t="s">
        <v>421</v>
      </c>
      <c r="C73" s="162">
        <v>-800000</v>
      </c>
      <c r="D73" s="155"/>
      <c r="E73" s="155"/>
    </row>
    <row r="74" spans="1:5" x14ac:dyDescent="0.2">
      <c r="A74" s="158" t="s">
        <v>298</v>
      </c>
      <c r="B74" s="159" t="s">
        <v>420</v>
      </c>
      <c r="C74" s="162">
        <v>-1500000</v>
      </c>
      <c r="D74" s="155"/>
      <c r="E74" s="155"/>
    </row>
    <row r="75" spans="1:5" ht="25.5" x14ac:dyDescent="0.2">
      <c r="A75" s="158" t="s">
        <v>339</v>
      </c>
      <c r="B75" s="159" t="s">
        <v>338</v>
      </c>
      <c r="C75" s="162">
        <v>-1000000</v>
      </c>
      <c r="D75" s="155"/>
      <c r="E75" s="155"/>
    </row>
    <row r="76" spans="1:5" ht="42" customHeight="1" x14ac:dyDescent="0.2">
      <c r="A76" s="138"/>
      <c r="B76" s="178" t="s">
        <v>419</v>
      </c>
      <c r="C76" s="162"/>
      <c r="D76" s="155"/>
      <c r="E76" s="155"/>
    </row>
    <row r="77" spans="1:5" x14ac:dyDescent="0.2">
      <c r="A77" s="138"/>
      <c r="B77" s="180"/>
      <c r="C77" s="180"/>
      <c r="D77" s="180"/>
      <c r="E77" s="155"/>
    </row>
    <row r="78" spans="1:5" x14ac:dyDescent="0.2">
      <c r="A78" s="138"/>
      <c r="B78" s="157" t="s">
        <v>28</v>
      </c>
      <c r="C78" s="155"/>
      <c r="E78" s="155">
        <f>+D80+D87+D97+D107+D114+D118+D125</f>
        <v>-111580321.14</v>
      </c>
    </row>
    <row r="79" spans="1:5" x14ac:dyDescent="0.2">
      <c r="A79" s="138"/>
      <c r="B79" s="157"/>
      <c r="C79" s="155"/>
      <c r="E79" s="155"/>
    </row>
    <row r="80" spans="1:5" x14ac:dyDescent="0.2">
      <c r="A80" s="138"/>
      <c r="B80" s="157" t="s">
        <v>337</v>
      </c>
      <c r="C80" s="162"/>
      <c r="D80" s="144">
        <f>SUM(C81:C84)</f>
        <v>-820000</v>
      </c>
      <c r="E80" s="155"/>
    </row>
    <row r="81" spans="1:5" x14ac:dyDescent="0.2">
      <c r="A81" s="141" t="s">
        <v>336</v>
      </c>
      <c r="B81" s="164" t="s">
        <v>335</v>
      </c>
      <c r="C81" s="162">
        <v>-500000</v>
      </c>
      <c r="E81" s="155"/>
    </row>
    <row r="82" spans="1:5" ht="15" customHeight="1" x14ac:dyDescent="0.2">
      <c r="B82" s="178" t="s">
        <v>418</v>
      </c>
      <c r="C82" s="162"/>
      <c r="D82" s="155"/>
      <c r="E82" s="155"/>
    </row>
    <row r="83" spans="1:5" x14ac:dyDescent="0.2">
      <c r="B83" s="181"/>
      <c r="C83" s="162"/>
      <c r="D83" s="155"/>
      <c r="E83" s="155"/>
    </row>
    <row r="84" spans="1:5" x14ac:dyDescent="0.2">
      <c r="A84" s="141" t="s">
        <v>334</v>
      </c>
      <c r="B84" s="164" t="s">
        <v>333</v>
      </c>
      <c r="C84" s="162">
        <v>-320000</v>
      </c>
      <c r="E84" s="155"/>
    </row>
    <row r="85" spans="1:5" x14ac:dyDescent="0.2">
      <c r="A85" s="138"/>
      <c r="B85" s="178" t="s">
        <v>417</v>
      </c>
      <c r="C85" s="162"/>
      <c r="D85" s="155"/>
      <c r="E85" s="155"/>
    </row>
    <row r="86" spans="1:5" x14ac:dyDescent="0.2">
      <c r="A86" s="138"/>
      <c r="B86" s="181"/>
      <c r="C86" s="162"/>
      <c r="D86" s="155"/>
      <c r="E86" s="155"/>
    </row>
    <row r="87" spans="1:5" x14ac:dyDescent="0.2">
      <c r="A87" s="138"/>
      <c r="B87" s="157" t="s">
        <v>111</v>
      </c>
      <c r="C87" s="155"/>
      <c r="D87" s="144">
        <f>SUM(C88:C94)</f>
        <v>-12195000</v>
      </c>
      <c r="E87" s="155"/>
    </row>
    <row r="88" spans="1:5" x14ac:dyDescent="0.2">
      <c r="A88" s="141" t="s">
        <v>261</v>
      </c>
      <c r="B88" s="164" t="s">
        <v>262</v>
      </c>
      <c r="C88" s="162">
        <v>-450000</v>
      </c>
      <c r="E88" s="155"/>
    </row>
    <row r="89" spans="1:5" x14ac:dyDescent="0.2">
      <c r="B89" s="178" t="s">
        <v>416</v>
      </c>
      <c r="C89" s="162"/>
      <c r="E89" s="155"/>
    </row>
    <row r="90" spans="1:5" x14ac:dyDescent="0.2">
      <c r="B90" s="181"/>
      <c r="C90" s="162"/>
      <c r="E90" s="155"/>
    </row>
    <row r="91" spans="1:5" x14ac:dyDescent="0.2">
      <c r="A91" s="141" t="s">
        <v>332</v>
      </c>
      <c r="B91" s="164" t="s">
        <v>331</v>
      </c>
      <c r="C91" s="162">
        <v>-2250000</v>
      </c>
      <c r="E91" s="155"/>
    </row>
    <row r="92" spans="1:5" ht="25.5" x14ac:dyDescent="0.2">
      <c r="B92" s="178" t="s">
        <v>415</v>
      </c>
      <c r="C92" s="162"/>
      <c r="E92" s="155"/>
    </row>
    <row r="93" spans="1:5" x14ac:dyDescent="0.2">
      <c r="B93" s="181"/>
      <c r="C93" s="162"/>
      <c r="E93" s="155"/>
    </row>
    <row r="94" spans="1:5" x14ac:dyDescent="0.2">
      <c r="A94" s="141" t="s">
        <v>110</v>
      </c>
      <c r="B94" s="164" t="s">
        <v>109</v>
      </c>
      <c r="C94" s="162">
        <v>-9495000</v>
      </c>
      <c r="E94" s="155"/>
    </row>
    <row r="95" spans="1:5" ht="38.25" x14ac:dyDescent="0.2">
      <c r="B95" s="178" t="s">
        <v>414</v>
      </c>
      <c r="C95" s="162"/>
      <c r="E95" s="155"/>
    </row>
    <row r="96" spans="1:5" x14ac:dyDescent="0.2">
      <c r="A96" s="138"/>
      <c r="B96" s="157"/>
      <c r="C96" s="155"/>
      <c r="E96" s="155"/>
    </row>
    <row r="97" spans="1:5" x14ac:dyDescent="0.2">
      <c r="A97" s="138"/>
      <c r="B97" s="157" t="s">
        <v>330</v>
      </c>
      <c r="C97" s="155"/>
      <c r="D97" s="144">
        <f>SUM(C98:C104)</f>
        <v>-32301485.460000001</v>
      </c>
      <c r="E97" s="155"/>
    </row>
    <row r="98" spans="1:5" x14ac:dyDescent="0.2">
      <c r="A98" s="141" t="s">
        <v>150</v>
      </c>
      <c r="B98" s="164" t="s">
        <v>413</v>
      </c>
      <c r="C98" s="162">
        <v>-10008000</v>
      </c>
      <c r="E98" s="155"/>
    </row>
    <row r="99" spans="1:5" ht="69.75" customHeight="1" x14ac:dyDescent="0.2">
      <c r="B99" s="178" t="s">
        <v>412</v>
      </c>
      <c r="C99" s="162"/>
      <c r="E99" s="155"/>
    </row>
    <row r="100" spans="1:5" x14ac:dyDescent="0.2">
      <c r="B100" s="164"/>
      <c r="C100" s="162"/>
      <c r="E100" s="155"/>
    </row>
    <row r="101" spans="1:5" x14ac:dyDescent="0.2">
      <c r="A101" s="141" t="s">
        <v>104</v>
      </c>
      <c r="B101" s="164" t="s">
        <v>328</v>
      </c>
      <c r="C101" s="162">
        <v>-12343201.460000001</v>
      </c>
      <c r="E101" s="155"/>
    </row>
    <row r="102" spans="1:5" ht="63.75" x14ac:dyDescent="0.2">
      <c r="B102" s="178" t="s">
        <v>411</v>
      </c>
      <c r="C102" s="162"/>
      <c r="E102" s="155"/>
    </row>
    <row r="103" spans="1:5" x14ac:dyDescent="0.2">
      <c r="B103" s="164"/>
      <c r="C103" s="162"/>
      <c r="E103" s="155"/>
    </row>
    <row r="104" spans="1:5" x14ac:dyDescent="0.2">
      <c r="A104" s="141" t="s">
        <v>148</v>
      </c>
      <c r="B104" s="164" t="s">
        <v>410</v>
      </c>
      <c r="C104" s="162">
        <v>-9950284</v>
      </c>
      <c r="E104" s="155"/>
    </row>
    <row r="105" spans="1:5" ht="52.5" customHeight="1" x14ac:dyDescent="0.2">
      <c r="B105" s="178" t="s">
        <v>409</v>
      </c>
      <c r="C105" s="162"/>
      <c r="E105" s="155"/>
    </row>
    <row r="106" spans="1:5" x14ac:dyDescent="0.2">
      <c r="B106" s="164"/>
      <c r="C106" s="155"/>
      <c r="E106" s="155"/>
    </row>
    <row r="107" spans="1:5" x14ac:dyDescent="0.2">
      <c r="A107" s="138"/>
      <c r="B107" s="157" t="s">
        <v>101</v>
      </c>
      <c r="C107" s="155"/>
      <c r="D107" s="144">
        <f>SUM(C108:C111)</f>
        <v>-3737267.25</v>
      </c>
      <c r="E107" s="155"/>
    </row>
    <row r="108" spans="1:5" x14ac:dyDescent="0.2">
      <c r="A108" s="141" t="s">
        <v>326</v>
      </c>
      <c r="B108" s="164" t="s">
        <v>325</v>
      </c>
      <c r="C108" s="162">
        <v>-145000</v>
      </c>
      <c r="E108" s="155"/>
    </row>
    <row r="109" spans="1:5" x14ac:dyDescent="0.2">
      <c r="A109" s="141" t="s">
        <v>324</v>
      </c>
      <c r="B109" s="164" t="s">
        <v>408</v>
      </c>
      <c r="C109" s="162">
        <v>-467500</v>
      </c>
      <c r="E109" s="155"/>
    </row>
    <row r="110" spans="1:5" x14ac:dyDescent="0.2">
      <c r="A110" s="141" t="s">
        <v>146</v>
      </c>
      <c r="B110" s="164" t="s">
        <v>145</v>
      </c>
      <c r="C110" s="162">
        <v>-1521322.71</v>
      </c>
      <c r="E110" s="155"/>
    </row>
    <row r="111" spans="1:5" x14ac:dyDescent="0.2">
      <c r="A111" s="141" t="s">
        <v>100</v>
      </c>
      <c r="B111" s="164" t="s">
        <v>99</v>
      </c>
      <c r="C111" s="162">
        <v>-1603444.54</v>
      </c>
      <c r="D111" s="155"/>
    </row>
    <row r="112" spans="1:5" ht="25.5" x14ac:dyDescent="0.2">
      <c r="B112" s="178" t="s">
        <v>407</v>
      </c>
      <c r="C112" s="162"/>
      <c r="D112" s="155"/>
    </row>
    <row r="113" spans="1:4" x14ac:dyDescent="0.2">
      <c r="B113" s="164"/>
      <c r="C113" s="162"/>
      <c r="D113" s="155"/>
    </row>
    <row r="114" spans="1:4" x14ac:dyDescent="0.2">
      <c r="A114" s="138"/>
      <c r="B114" s="157" t="s">
        <v>266</v>
      </c>
      <c r="C114" s="162"/>
      <c r="D114" s="155">
        <f>SUM(C115)</f>
        <v>-1525000</v>
      </c>
    </row>
    <row r="115" spans="1:4" x14ac:dyDescent="0.2">
      <c r="A115" s="141" t="s">
        <v>267</v>
      </c>
      <c r="B115" s="164" t="s">
        <v>268</v>
      </c>
      <c r="C115" s="162">
        <v>-1525000</v>
      </c>
      <c r="D115" s="155"/>
    </row>
    <row r="116" spans="1:4" ht="25.5" x14ac:dyDescent="0.2">
      <c r="B116" s="178" t="s">
        <v>406</v>
      </c>
      <c r="C116" s="162"/>
      <c r="D116" s="155"/>
    </row>
    <row r="117" spans="1:4" x14ac:dyDescent="0.2">
      <c r="B117" s="178"/>
      <c r="C117" s="162"/>
      <c r="D117" s="155"/>
    </row>
    <row r="118" spans="1:4" x14ac:dyDescent="0.2">
      <c r="A118" s="138"/>
      <c r="B118" s="157" t="s">
        <v>321</v>
      </c>
      <c r="C118" s="162"/>
      <c r="D118" s="155">
        <f>SUM(C119:C122)</f>
        <v>-10080445</v>
      </c>
    </row>
    <row r="119" spans="1:4" x14ac:dyDescent="0.2">
      <c r="A119" s="141" t="s">
        <v>96</v>
      </c>
      <c r="B119" s="164" t="s">
        <v>95</v>
      </c>
      <c r="C119" s="162">
        <v>-8497000</v>
      </c>
      <c r="D119" s="155"/>
    </row>
    <row r="120" spans="1:4" ht="38.25" x14ac:dyDescent="0.2">
      <c r="B120" s="178" t="s">
        <v>405</v>
      </c>
      <c r="C120" s="162"/>
      <c r="D120" s="155"/>
    </row>
    <row r="121" spans="1:4" x14ac:dyDescent="0.2">
      <c r="B121" s="164"/>
      <c r="C121" s="162"/>
      <c r="D121" s="155"/>
    </row>
    <row r="122" spans="1:4" x14ac:dyDescent="0.2">
      <c r="A122" s="141" t="s">
        <v>94</v>
      </c>
      <c r="B122" s="164" t="s">
        <v>93</v>
      </c>
      <c r="C122" s="162">
        <v>-1583445</v>
      </c>
      <c r="D122" s="155"/>
    </row>
    <row r="123" spans="1:4" ht="25.5" x14ac:dyDescent="0.2">
      <c r="B123" s="178" t="s">
        <v>404</v>
      </c>
      <c r="C123" s="162"/>
      <c r="D123" s="155"/>
    </row>
    <row r="124" spans="1:4" x14ac:dyDescent="0.2">
      <c r="B124" s="164"/>
      <c r="C124" s="162"/>
      <c r="D124" s="155"/>
    </row>
    <row r="125" spans="1:4" x14ac:dyDescent="0.2">
      <c r="B125" s="157" t="s">
        <v>29</v>
      </c>
      <c r="C125" s="162"/>
      <c r="D125" s="155">
        <f>SUM(C126:C135)</f>
        <v>-50921123.43</v>
      </c>
    </row>
    <row r="126" spans="1:4" x14ac:dyDescent="0.2">
      <c r="A126" s="141" t="s">
        <v>30</v>
      </c>
      <c r="B126" s="164" t="s">
        <v>31</v>
      </c>
      <c r="C126" s="162">
        <v>-48921603.43</v>
      </c>
      <c r="D126" s="162"/>
    </row>
    <row r="127" spans="1:4" ht="51" x14ac:dyDescent="0.2">
      <c r="B127" s="178" t="s">
        <v>403</v>
      </c>
      <c r="C127" s="162"/>
      <c r="D127" s="162"/>
    </row>
    <row r="128" spans="1:4" x14ac:dyDescent="0.2">
      <c r="B128" s="164"/>
      <c r="C128" s="162"/>
      <c r="D128" s="162"/>
    </row>
    <row r="129" spans="1:10" x14ac:dyDescent="0.2">
      <c r="A129" s="141" t="s">
        <v>297</v>
      </c>
      <c r="B129" s="164" t="s">
        <v>402</v>
      </c>
      <c r="C129" s="142">
        <v>-1695000</v>
      </c>
      <c r="D129" s="162"/>
    </row>
    <row r="130" spans="1:10" ht="25.5" x14ac:dyDescent="0.2">
      <c r="B130" s="178" t="s">
        <v>401</v>
      </c>
      <c r="D130" s="162"/>
    </row>
    <row r="131" spans="1:10" x14ac:dyDescent="0.2">
      <c r="B131" s="164"/>
      <c r="D131" s="162"/>
    </row>
    <row r="132" spans="1:10" x14ac:dyDescent="0.2">
      <c r="A132" s="141" t="s">
        <v>140</v>
      </c>
      <c r="B132" s="164" t="s">
        <v>318</v>
      </c>
      <c r="C132" s="162">
        <v>-300000</v>
      </c>
      <c r="D132" s="155"/>
    </row>
    <row r="133" spans="1:10" x14ac:dyDescent="0.2">
      <c r="B133" s="181" t="s">
        <v>400</v>
      </c>
      <c r="C133" s="162"/>
      <c r="D133" s="155"/>
    </row>
    <row r="134" spans="1:10" x14ac:dyDescent="0.2">
      <c r="B134" s="164"/>
      <c r="C134" s="162"/>
      <c r="D134" s="155"/>
    </row>
    <row r="135" spans="1:10" x14ac:dyDescent="0.2">
      <c r="A135" s="141" t="s">
        <v>138</v>
      </c>
      <c r="B135" s="164" t="s">
        <v>317</v>
      </c>
      <c r="C135" s="142">
        <v>-4520</v>
      </c>
      <c r="E135" s="144"/>
      <c r="J135" s="148"/>
    </row>
    <row r="136" spans="1:10" x14ac:dyDescent="0.2">
      <c r="B136" s="178" t="s">
        <v>400</v>
      </c>
      <c r="E136" s="144"/>
      <c r="J136" s="148"/>
    </row>
    <row r="137" spans="1:10" x14ac:dyDescent="0.2">
      <c r="B137" s="164"/>
      <c r="E137" s="144"/>
      <c r="J137" s="148"/>
    </row>
    <row r="138" spans="1:10" x14ac:dyDescent="0.2">
      <c r="A138" s="138"/>
      <c r="B138" s="157" t="s">
        <v>88</v>
      </c>
      <c r="E138" s="144">
        <f>SUM(D140:D161)</f>
        <v>-2141000</v>
      </c>
      <c r="J138" s="148"/>
    </row>
    <row r="139" spans="1:10" x14ac:dyDescent="0.2">
      <c r="A139" s="138"/>
      <c r="B139" s="157"/>
      <c r="E139" s="144"/>
      <c r="J139" s="148"/>
    </row>
    <row r="140" spans="1:10" x14ac:dyDescent="0.2">
      <c r="A140" s="138"/>
      <c r="B140" s="157" t="s">
        <v>316</v>
      </c>
      <c r="D140" s="144">
        <f>SUM(C140:C141)</f>
        <v>-766000</v>
      </c>
      <c r="E140" s="144"/>
      <c r="J140" s="148"/>
    </row>
    <row r="141" spans="1:10" x14ac:dyDescent="0.2">
      <c r="A141" s="141" t="s">
        <v>83</v>
      </c>
      <c r="B141" s="164" t="s">
        <v>82</v>
      </c>
      <c r="C141" s="142">
        <v>-766000</v>
      </c>
      <c r="D141" s="144"/>
      <c r="E141" s="144"/>
      <c r="J141" s="148"/>
    </row>
    <row r="142" spans="1:10" ht="25.5" x14ac:dyDescent="0.2">
      <c r="B142" s="181" t="s">
        <v>399</v>
      </c>
      <c r="D142" s="144"/>
      <c r="E142" s="144"/>
      <c r="J142" s="148"/>
    </row>
    <row r="143" spans="1:10" x14ac:dyDescent="0.2">
      <c r="B143" s="164"/>
      <c r="D143" s="144"/>
      <c r="E143" s="144"/>
      <c r="J143" s="148"/>
    </row>
    <row r="144" spans="1:10" x14ac:dyDescent="0.2">
      <c r="B144" s="157" t="s">
        <v>315</v>
      </c>
      <c r="D144" s="144">
        <f>SUM(C144:C145)</f>
        <v>-200000</v>
      </c>
      <c r="E144" s="144"/>
      <c r="J144" s="148"/>
    </row>
    <row r="145" spans="1:10" x14ac:dyDescent="0.2">
      <c r="A145" s="141" t="s">
        <v>79</v>
      </c>
      <c r="B145" s="164" t="s">
        <v>398</v>
      </c>
      <c r="C145" s="142">
        <v>-200000</v>
      </c>
      <c r="D145" s="144"/>
      <c r="E145" s="144"/>
      <c r="J145" s="148"/>
    </row>
    <row r="146" spans="1:10" ht="25.5" x14ac:dyDescent="0.2">
      <c r="B146" s="178" t="s">
        <v>397</v>
      </c>
      <c r="D146" s="144"/>
      <c r="E146" s="144"/>
      <c r="J146" s="148"/>
    </row>
    <row r="147" spans="1:10" x14ac:dyDescent="0.2">
      <c r="B147" s="164"/>
      <c r="D147" s="144"/>
      <c r="E147" s="144"/>
      <c r="J147" s="148"/>
    </row>
    <row r="148" spans="1:10" x14ac:dyDescent="0.2">
      <c r="B148" s="157" t="s">
        <v>313</v>
      </c>
      <c r="D148" s="144">
        <f>SUM(C149:C161)</f>
        <v>-1175000</v>
      </c>
      <c r="E148" s="144"/>
      <c r="J148" s="148"/>
    </row>
    <row r="149" spans="1:10" x14ac:dyDescent="0.2">
      <c r="A149" s="141" t="s">
        <v>136</v>
      </c>
      <c r="B149" s="164" t="s">
        <v>396</v>
      </c>
      <c r="C149" s="142">
        <v>-530000</v>
      </c>
      <c r="E149" s="144"/>
      <c r="J149" s="148"/>
    </row>
    <row r="150" spans="1:10" ht="25.5" x14ac:dyDescent="0.2">
      <c r="B150" s="178" t="s">
        <v>395</v>
      </c>
      <c r="E150" s="144"/>
      <c r="J150" s="148"/>
    </row>
    <row r="151" spans="1:10" x14ac:dyDescent="0.2">
      <c r="B151" s="164"/>
      <c r="E151" s="144"/>
      <c r="J151" s="148"/>
    </row>
    <row r="152" spans="1:10" x14ac:dyDescent="0.2">
      <c r="A152" s="141" t="s">
        <v>134</v>
      </c>
      <c r="B152" s="164" t="s">
        <v>394</v>
      </c>
      <c r="C152" s="142">
        <v>-429000</v>
      </c>
      <c r="E152" s="144"/>
      <c r="J152" s="148"/>
    </row>
    <row r="153" spans="1:10" ht="25.5" x14ac:dyDescent="0.2">
      <c r="B153" s="181" t="s">
        <v>393</v>
      </c>
      <c r="E153" s="144"/>
      <c r="J153" s="148"/>
    </row>
    <row r="154" spans="1:10" x14ac:dyDescent="0.2">
      <c r="B154" s="164"/>
      <c r="E154" s="144"/>
      <c r="J154" s="148"/>
    </row>
    <row r="155" spans="1:10" x14ac:dyDescent="0.2">
      <c r="A155" s="141" t="s">
        <v>73</v>
      </c>
      <c r="B155" s="164" t="s">
        <v>161</v>
      </c>
      <c r="C155" s="142">
        <v>-11000</v>
      </c>
      <c r="E155" s="144"/>
      <c r="J155" s="148"/>
    </row>
    <row r="156" spans="1:10" x14ac:dyDescent="0.2">
      <c r="B156" s="181" t="s">
        <v>391</v>
      </c>
      <c r="E156" s="144"/>
      <c r="J156" s="148"/>
    </row>
    <row r="157" spans="1:10" x14ac:dyDescent="0.2">
      <c r="B157" s="181"/>
      <c r="E157" s="144"/>
      <c r="J157" s="148"/>
    </row>
    <row r="158" spans="1:10" x14ac:dyDescent="0.2">
      <c r="A158" s="141" t="s">
        <v>310</v>
      </c>
      <c r="B158" s="164" t="s">
        <v>392</v>
      </c>
      <c r="C158" s="142">
        <v>-20000</v>
      </c>
      <c r="E158" s="144"/>
      <c r="J158" s="148"/>
    </row>
    <row r="159" spans="1:10" x14ac:dyDescent="0.2">
      <c r="B159" s="181" t="s">
        <v>390</v>
      </c>
      <c r="E159" s="144"/>
      <c r="J159" s="148"/>
    </row>
    <row r="160" spans="1:10" x14ac:dyDescent="0.2">
      <c r="B160" s="181"/>
      <c r="E160" s="144"/>
      <c r="J160" s="148"/>
    </row>
    <row r="161" spans="1:10" x14ac:dyDescent="0.2">
      <c r="A161" s="141" t="s">
        <v>197</v>
      </c>
      <c r="B161" s="164" t="s">
        <v>196</v>
      </c>
      <c r="C161" s="142">
        <v>-185000</v>
      </c>
      <c r="E161" s="144"/>
      <c r="J161" s="148"/>
    </row>
    <row r="162" spans="1:10" x14ac:dyDescent="0.2">
      <c r="B162" s="181" t="s">
        <v>391</v>
      </c>
      <c r="E162" s="144"/>
      <c r="J162" s="148"/>
    </row>
    <row r="163" spans="1:10" x14ac:dyDescent="0.2">
      <c r="B163" s="181"/>
      <c r="E163" s="144"/>
      <c r="J163" s="148"/>
    </row>
    <row r="164" spans="1:10" x14ac:dyDescent="0.2">
      <c r="B164" s="157" t="s">
        <v>33</v>
      </c>
      <c r="C164" s="144"/>
      <c r="E164" s="144">
        <f>SUM(D166:D184)</f>
        <v>-36995438.990000002</v>
      </c>
      <c r="J164" s="148"/>
    </row>
    <row r="165" spans="1:10" x14ac:dyDescent="0.2">
      <c r="A165" s="138"/>
      <c r="B165" s="157"/>
      <c r="C165" s="144"/>
      <c r="D165" s="144"/>
      <c r="J165" s="148"/>
    </row>
    <row r="166" spans="1:10" ht="16.5" customHeight="1" x14ac:dyDescent="0.2">
      <c r="A166" s="138"/>
      <c r="B166" s="157" t="s">
        <v>34</v>
      </c>
      <c r="D166" s="144">
        <f>SUM(C167:C176)</f>
        <v>-18995438.990000002</v>
      </c>
      <c r="J166" s="148"/>
    </row>
    <row r="167" spans="1:10" ht="16.5" customHeight="1" x14ac:dyDescent="0.2">
      <c r="A167" s="141" t="s">
        <v>35</v>
      </c>
      <c r="B167" s="164" t="s">
        <v>36</v>
      </c>
      <c r="C167" s="142">
        <v>-79592</v>
      </c>
      <c r="J167" s="148"/>
    </row>
    <row r="168" spans="1:10" ht="16.5" customHeight="1" x14ac:dyDescent="0.2">
      <c r="B168" s="181" t="s">
        <v>390</v>
      </c>
      <c r="J168" s="148"/>
    </row>
    <row r="169" spans="1:10" ht="16.5" customHeight="1" x14ac:dyDescent="0.2">
      <c r="B169" s="181"/>
      <c r="J169" s="148"/>
    </row>
    <row r="170" spans="1:10" x14ac:dyDescent="0.2">
      <c r="A170" s="141" t="s">
        <v>38</v>
      </c>
      <c r="B170" s="164" t="s">
        <v>39</v>
      </c>
      <c r="C170" s="142">
        <v>-14865846.99</v>
      </c>
      <c r="G170" s="132">
        <f>60494842.06+17000000</f>
        <v>77494842.060000002</v>
      </c>
      <c r="J170" s="148"/>
    </row>
    <row r="171" spans="1:10" ht="37.5" customHeight="1" x14ac:dyDescent="0.2">
      <c r="B171" s="178" t="s">
        <v>389</v>
      </c>
      <c r="J171" s="148"/>
    </row>
    <row r="172" spans="1:10" x14ac:dyDescent="0.2">
      <c r="B172" s="178"/>
      <c r="J172" s="148"/>
    </row>
    <row r="173" spans="1:10" x14ac:dyDescent="0.2">
      <c r="A173" s="141" t="s">
        <v>43</v>
      </c>
      <c r="B173" s="164" t="s">
        <v>44</v>
      </c>
      <c r="C173" s="142">
        <v>-150000</v>
      </c>
      <c r="J173" s="148"/>
    </row>
    <row r="174" spans="1:10" ht="24.75" customHeight="1" x14ac:dyDescent="0.2">
      <c r="B174" s="178" t="s">
        <v>388</v>
      </c>
      <c r="J174" s="148"/>
    </row>
    <row r="175" spans="1:10" ht="12.75" customHeight="1" x14ac:dyDescent="0.2">
      <c r="B175" s="164"/>
      <c r="J175" s="148"/>
    </row>
    <row r="176" spans="1:10" x14ac:dyDescent="0.2">
      <c r="A176" s="165" t="s">
        <v>46</v>
      </c>
      <c r="B176" s="164" t="s">
        <v>47</v>
      </c>
      <c r="C176" s="142">
        <v>-3900000</v>
      </c>
    </row>
    <row r="177" spans="1:9" ht="28.5" customHeight="1" x14ac:dyDescent="0.2">
      <c r="A177" s="165"/>
      <c r="B177" s="178" t="s">
        <v>387</v>
      </c>
    </row>
    <row r="178" spans="1:9" x14ac:dyDescent="0.2">
      <c r="B178" s="166"/>
      <c r="C178" s="167"/>
    </row>
    <row r="179" spans="1:9" x14ac:dyDescent="0.2">
      <c r="B179" s="157" t="s">
        <v>49</v>
      </c>
      <c r="C179" s="167"/>
      <c r="D179" s="144">
        <f>+C180</f>
        <v>-10000000</v>
      </c>
    </row>
    <row r="180" spans="1:9" x14ac:dyDescent="0.2">
      <c r="A180" s="141" t="s">
        <v>52</v>
      </c>
      <c r="B180" s="164" t="s">
        <v>53</v>
      </c>
      <c r="C180" s="142">
        <v>-10000000</v>
      </c>
    </row>
    <row r="181" spans="1:9" ht="27" customHeight="1" x14ac:dyDescent="0.2">
      <c r="B181" s="178" t="s">
        <v>386</v>
      </c>
      <c r="C181" s="167"/>
    </row>
    <row r="182" spans="1:9" x14ac:dyDescent="0.2">
      <c r="B182" s="178"/>
      <c r="C182" s="167"/>
    </row>
    <row r="183" spans="1:9" ht="12" customHeight="1" x14ac:dyDescent="0.2">
      <c r="A183" s="138"/>
      <c r="B183" s="168" t="s">
        <v>54</v>
      </c>
      <c r="C183" s="167"/>
      <c r="D183" s="144"/>
      <c r="G183" s="170"/>
      <c r="H183" s="142"/>
      <c r="I183" s="142"/>
    </row>
    <row r="184" spans="1:9" ht="12" customHeight="1" x14ac:dyDescent="0.2">
      <c r="A184" s="141" t="s">
        <v>55</v>
      </c>
      <c r="B184" s="164" t="s">
        <v>56</v>
      </c>
      <c r="C184" s="142">
        <v>-8000000</v>
      </c>
      <c r="D184" s="144">
        <f>+C184</f>
        <v>-8000000</v>
      </c>
      <c r="G184" s="170"/>
      <c r="H184" s="142"/>
      <c r="I184" s="142"/>
    </row>
    <row r="185" spans="1:9" ht="29.25" customHeight="1" x14ac:dyDescent="0.2">
      <c r="B185" s="178" t="s">
        <v>385</v>
      </c>
      <c r="G185" s="170"/>
      <c r="H185" s="142"/>
      <c r="I185" s="142"/>
    </row>
    <row r="186" spans="1:9" ht="29.25" customHeight="1" x14ac:dyDescent="0.2">
      <c r="B186" s="178"/>
      <c r="G186" s="170"/>
      <c r="H186" s="142"/>
      <c r="I186" s="142"/>
    </row>
    <row r="187" spans="1:9" ht="12" customHeight="1" x14ac:dyDescent="0.2">
      <c r="B187" s="157" t="s">
        <v>132</v>
      </c>
      <c r="E187" s="169">
        <f>+D189+C193</f>
        <v>-2016141.16</v>
      </c>
      <c r="G187" s="170"/>
      <c r="H187" s="142"/>
      <c r="I187" s="142"/>
    </row>
    <row r="188" spans="1:9" ht="12" customHeight="1" x14ac:dyDescent="0.2">
      <c r="B188" s="157"/>
      <c r="G188" s="170"/>
      <c r="H188" s="142"/>
      <c r="I188" s="142"/>
    </row>
    <row r="189" spans="1:9" x14ac:dyDescent="0.2">
      <c r="B189" s="161" t="s">
        <v>307</v>
      </c>
      <c r="D189" s="144">
        <f>+C190</f>
        <v>-350000</v>
      </c>
      <c r="G189" s="170"/>
      <c r="H189" s="142"/>
      <c r="I189" s="142"/>
    </row>
    <row r="190" spans="1:9" ht="12" customHeight="1" x14ac:dyDescent="0.2">
      <c r="A190" s="141" t="s">
        <v>306</v>
      </c>
      <c r="B190" s="159" t="s">
        <v>305</v>
      </c>
      <c r="C190" s="142">
        <v>-350000</v>
      </c>
      <c r="D190" s="144"/>
      <c r="G190" s="170"/>
      <c r="H190" s="142"/>
      <c r="I190" s="142"/>
    </row>
    <row r="191" spans="1:9" ht="37.5" customHeight="1" x14ac:dyDescent="0.2">
      <c r="B191" s="181" t="s">
        <v>384</v>
      </c>
      <c r="D191" s="144"/>
      <c r="G191" s="170"/>
      <c r="H191" s="142"/>
      <c r="I191" s="142"/>
    </row>
    <row r="192" spans="1:9" x14ac:dyDescent="0.2">
      <c r="B192" s="181"/>
      <c r="D192" s="144"/>
      <c r="G192" s="170"/>
      <c r="H192" s="142"/>
      <c r="I192" s="142"/>
    </row>
    <row r="193" spans="1:9" ht="12" customHeight="1" x14ac:dyDescent="0.2">
      <c r="A193" s="141" t="s">
        <v>303</v>
      </c>
      <c r="B193" s="159" t="s">
        <v>383</v>
      </c>
      <c r="C193" s="142">
        <v>-1666141.16</v>
      </c>
      <c r="G193" s="170"/>
      <c r="H193" s="142"/>
      <c r="I193" s="142"/>
    </row>
    <row r="194" spans="1:9" ht="42" customHeight="1" x14ac:dyDescent="0.2">
      <c r="B194" s="178" t="s">
        <v>382</v>
      </c>
      <c r="C194" s="170"/>
      <c r="G194" s="170"/>
      <c r="H194" s="142"/>
      <c r="I194" s="142"/>
    </row>
    <row r="195" spans="1:9" ht="12" customHeight="1" x14ac:dyDescent="0.2">
      <c r="B195" s="165"/>
      <c r="C195" s="171"/>
      <c r="G195" s="170"/>
      <c r="H195" s="142"/>
      <c r="I195" s="142"/>
    </row>
    <row r="196" spans="1:9" ht="13.5" thickBot="1" x14ac:dyDescent="0.25">
      <c r="B196" s="182" t="s">
        <v>381</v>
      </c>
      <c r="C196" s="152"/>
      <c r="D196" s="153"/>
      <c r="E196" s="153">
        <f>SUM(E52:E195)</f>
        <v>-319541808</v>
      </c>
    </row>
    <row r="197" spans="1:9" ht="13.5" thickTop="1" x14ac:dyDescent="0.2"/>
    <row r="201" spans="1:9" x14ac:dyDescent="0.2">
      <c r="E201" s="146">
        <f>+E196-E45</f>
        <v>0</v>
      </c>
    </row>
  </sheetData>
  <mergeCells count="8">
    <mergeCell ref="B49:D49"/>
    <mergeCell ref="C51:E51"/>
    <mergeCell ref="A2:D2"/>
    <mergeCell ref="A3:D3"/>
    <mergeCell ref="A4:D4"/>
    <mergeCell ref="A5:D5"/>
    <mergeCell ref="C8:E8"/>
    <mergeCell ref="A48:C48"/>
  </mergeCells>
  <printOptions horizontalCentered="1" verticalCentered="1"/>
  <pageMargins left="0.39370078740157483" right="0.39370078740157483" top="0.39370078740157483" bottom="0.39370078740157483" header="0" footer="0"/>
  <pageSetup scale="85" orientation="portrait" r:id="rId1"/>
  <headerFooter alignWithMargins="0">
    <oddFooter>&amp;LRealizado por:&amp;RRevisado por:</oddFooter>
  </headerFooter>
  <rowBreaks count="5" manualBreakCount="5">
    <brk id="47" max="4" man="1"/>
    <brk id="96" max="4" man="1"/>
    <brk id="113" max="4" man="1"/>
    <brk id="162" max="4" man="1"/>
    <brk id="200"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topLeftCell="A37" zoomScale="80" zoomScaleNormal="80" zoomScaleSheetLayoutView="100" workbookViewId="0">
      <selection activeCell="B51" sqref="B51:D51"/>
    </sheetView>
  </sheetViews>
  <sheetFormatPr baseColWidth="10" defaultColWidth="11.42578125" defaultRowHeight="12.75" x14ac:dyDescent="0.2"/>
  <cols>
    <col min="1" max="1" width="19" customWidth="1"/>
    <col min="2" max="2" width="51.42578125" customWidth="1"/>
    <col min="3" max="3" width="20.140625" customWidth="1"/>
    <col min="4" max="4" width="17.5703125" customWidth="1"/>
    <col min="5" max="5" width="16.28515625" customWidth="1"/>
    <col min="9" max="9" width="18.140625" customWidth="1"/>
    <col min="10" max="10" width="15.42578125" bestFit="1" customWidth="1"/>
  </cols>
  <sheetData>
    <row r="1" spans="1:5" x14ac:dyDescent="0.2">
      <c r="A1" s="124" t="str">
        <f>+'P.Ext N°1-2020'!A2</f>
        <v>PRESUPUESTO EXTRAORDINARIO No. 1-2020</v>
      </c>
      <c r="B1" s="124"/>
      <c r="C1" s="124"/>
      <c r="D1" s="124"/>
      <c r="E1" s="124"/>
    </row>
    <row r="2" spans="1:5" x14ac:dyDescent="0.2">
      <c r="A2" s="124" t="s">
        <v>1</v>
      </c>
      <c r="B2" s="124"/>
      <c r="C2" s="124"/>
      <c r="D2" s="124"/>
      <c r="E2" s="124"/>
    </row>
    <row r="3" spans="1:5" x14ac:dyDescent="0.2">
      <c r="A3" s="124" t="s">
        <v>58</v>
      </c>
      <c r="B3" s="124"/>
      <c r="C3" s="124"/>
      <c r="D3" s="124"/>
      <c r="E3" s="124"/>
    </row>
    <row r="4" spans="1:5" x14ac:dyDescent="0.2">
      <c r="A4" s="124" t="s">
        <v>2</v>
      </c>
      <c r="B4" s="124"/>
      <c r="C4" s="124"/>
      <c r="D4" s="124"/>
      <c r="E4" s="124"/>
    </row>
    <row r="5" spans="1:5" x14ac:dyDescent="0.2">
      <c r="A5" s="18"/>
      <c r="B5" s="18"/>
      <c r="C5" s="18"/>
      <c r="D5" s="18"/>
    </row>
    <row r="6" spans="1:5" x14ac:dyDescent="0.2">
      <c r="A6" s="18"/>
      <c r="B6" s="18"/>
      <c r="C6" s="18"/>
      <c r="D6" s="18"/>
    </row>
    <row r="7" spans="1:5" x14ac:dyDescent="0.2">
      <c r="A7" s="18"/>
      <c r="B7" s="18"/>
      <c r="C7" s="18"/>
      <c r="D7" s="18"/>
    </row>
    <row r="8" spans="1:5" ht="15" x14ac:dyDescent="0.25">
      <c r="A8" s="18"/>
      <c r="B8" s="121" t="s">
        <v>3</v>
      </c>
      <c r="C8" s="121"/>
      <c r="D8" s="121"/>
    </row>
    <row r="9" spans="1:5" x14ac:dyDescent="0.2">
      <c r="A9" s="8" t="s">
        <v>8</v>
      </c>
      <c r="B9" s="18" t="s">
        <v>9</v>
      </c>
      <c r="C9" s="5"/>
      <c r="D9" s="19" t="s">
        <v>10</v>
      </c>
    </row>
    <row r="10" spans="1:5" x14ac:dyDescent="0.2">
      <c r="A10" s="3"/>
      <c r="C10" s="5"/>
      <c r="D10" s="5"/>
    </row>
    <row r="11" spans="1:5" x14ac:dyDescent="0.2">
      <c r="A11" s="8"/>
      <c r="B11" s="8"/>
      <c r="C11" s="9"/>
      <c r="D11" s="9"/>
    </row>
    <row r="12" spans="1:5" x14ac:dyDescent="0.2">
      <c r="A12" s="8" t="s">
        <v>19</v>
      </c>
      <c r="B12" s="8" t="s">
        <v>20</v>
      </c>
      <c r="C12" s="9"/>
      <c r="D12" s="9"/>
      <c r="E12" s="9">
        <f>+D14</f>
        <v>245300000</v>
      </c>
    </row>
    <row r="13" spans="1:5" x14ac:dyDescent="0.2">
      <c r="A13" s="8"/>
      <c r="B13" s="8"/>
      <c r="C13" s="9"/>
      <c r="D13" s="9"/>
    </row>
    <row r="14" spans="1:5" x14ac:dyDescent="0.2">
      <c r="A14" s="8" t="s">
        <v>21</v>
      </c>
      <c r="B14" s="8" t="s">
        <v>22</v>
      </c>
      <c r="C14" s="9"/>
      <c r="D14" s="9">
        <f>+C16+C18</f>
        <v>245300000</v>
      </c>
    </row>
    <row r="15" spans="1:5" x14ac:dyDescent="0.2">
      <c r="A15" s="8"/>
      <c r="B15" s="8"/>
      <c r="C15" s="9"/>
      <c r="D15" s="9"/>
    </row>
    <row r="16" spans="1:5" x14ac:dyDescent="0.2">
      <c r="A16" s="3" t="s">
        <v>5</v>
      </c>
      <c r="B16" s="4" t="s">
        <v>6</v>
      </c>
      <c r="C16" s="5">
        <v>168000000</v>
      </c>
      <c r="D16" s="9"/>
    </row>
    <row r="17" spans="1:5" x14ac:dyDescent="0.2">
      <c r="A17" s="3"/>
      <c r="B17" s="4"/>
      <c r="C17" s="5"/>
      <c r="D17" s="9"/>
    </row>
    <row r="18" spans="1:5" x14ac:dyDescent="0.2">
      <c r="A18" s="3" t="s">
        <v>7</v>
      </c>
      <c r="B18" s="4" t="s">
        <v>23</v>
      </c>
      <c r="C18" s="5">
        <v>77300000</v>
      </c>
      <c r="D18" s="9"/>
    </row>
    <row r="19" spans="1:5" ht="43.5" customHeight="1" x14ac:dyDescent="0.2">
      <c r="A19" s="8"/>
      <c r="B19" s="127" t="s">
        <v>59</v>
      </c>
      <c r="C19" s="127"/>
      <c r="D19" s="127"/>
      <c r="E19" s="9"/>
    </row>
    <row r="20" spans="1:5" x14ac:dyDescent="0.2">
      <c r="A20" s="4"/>
      <c r="B20" s="4"/>
      <c r="C20" s="5"/>
      <c r="D20" s="9"/>
      <c r="E20" s="33"/>
    </row>
    <row r="21" spans="1:5" ht="13.5" thickBot="1" x14ac:dyDescent="0.25">
      <c r="A21" s="3"/>
      <c r="B21" s="4"/>
      <c r="C21" s="5"/>
      <c r="D21" s="9"/>
      <c r="E21" s="34"/>
    </row>
    <row r="22" spans="1:5" ht="14.25" thickTop="1" thickBot="1" x14ac:dyDescent="0.25">
      <c r="A22" s="3"/>
      <c r="B22" s="14" t="s">
        <v>26</v>
      </c>
      <c r="C22" s="15"/>
      <c r="D22" s="15"/>
      <c r="E22" s="16">
        <f>SUM(E12:E21)</f>
        <v>245300000</v>
      </c>
    </row>
    <row r="23" spans="1:5" ht="13.5" thickTop="1" x14ac:dyDescent="0.2">
      <c r="A23" s="18"/>
      <c r="B23" s="18"/>
      <c r="C23" s="18"/>
      <c r="D23" s="18"/>
    </row>
    <row r="24" spans="1:5" x14ac:dyDescent="0.2">
      <c r="A24" s="18"/>
      <c r="B24" s="18"/>
      <c r="C24" s="18"/>
      <c r="D24" s="18"/>
    </row>
    <row r="25" spans="1:5" x14ac:dyDescent="0.2">
      <c r="A25" s="18"/>
      <c r="B25" s="18"/>
      <c r="C25" s="18"/>
      <c r="D25" s="18"/>
    </row>
    <row r="26" spans="1:5" ht="15" x14ac:dyDescent="0.25">
      <c r="A26" s="18"/>
      <c r="B26" s="121" t="s">
        <v>27</v>
      </c>
      <c r="C26" s="121"/>
      <c r="D26" s="121"/>
    </row>
    <row r="27" spans="1:5" x14ac:dyDescent="0.2">
      <c r="A27" s="8"/>
      <c r="B27" s="18"/>
      <c r="C27" s="5"/>
      <c r="D27" s="19"/>
    </row>
    <row r="28" spans="1:5" x14ac:dyDescent="0.2">
      <c r="A28" s="8" t="s">
        <v>8</v>
      </c>
      <c r="B28" s="18" t="s">
        <v>9</v>
      </c>
      <c r="C28" s="122" t="s">
        <v>10</v>
      </c>
      <c r="D28" s="122"/>
      <c r="E28" s="122"/>
    </row>
    <row r="29" spans="1:5" x14ac:dyDescent="0.2">
      <c r="A29" s="8"/>
      <c r="B29" s="18"/>
      <c r="C29" s="19"/>
      <c r="D29" s="19"/>
    </row>
    <row r="30" spans="1:5" x14ac:dyDescent="0.2">
      <c r="A30" s="8"/>
      <c r="B30" s="8" t="s">
        <v>28</v>
      </c>
      <c r="C30" s="19"/>
      <c r="D30" s="5"/>
      <c r="E30" s="19">
        <f>+C34</f>
        <v>22000000</v>
      </c>
    </row>
    <row r="31" spans="1:5" x14ac:dyDescent="0.2">
      <c r="A31" s="8"/>
      <c r="B31" s="8"/>
      <c r="C31" s="19"/>
      <c r="D31" s="19"/>
      <c r="E31" s="11"/>
    </row>
    <row r="32" spans="1:5" x14ac:dyDescent="0.2">
      <c r="A32" s="8"/>
      <c r="B32" s="8" t="s">
        <v>29</v>
      </c>
      <c r="C32" s="24"/>
      <c r="D32" s="19"/>
    </row>
    <row r="33" spans="1:5" x14ac:dyDescent="0.2">
      <c r="A33" s="4" t="s">
        <v>30</v>
      </c>
      <c r="B33" s="4" t="s">
        <v>31</v>
      </c>
      <c r="C33" s="24"/>
      <c r="D33" s="19"/>
    </row>
    <row r="34" spans="1:5" x14ac:dyDescent="0.2">
      <c r="A34" s="4"/>
      <c r="B34" s="28" t="s">
        <v>32</v>
      </c>
      <c r="C34" s="27">
        <v>22000000</v>
      </c>
      <c r="D34" s="19"/>
    </row>
    <row r="35" spans="1:5" ht="83.25" customHeight="1" x14ac:dyDescent="0.2">
      <c r="A35" s="4"/>
      <c r="B35" s="128" t="s">
        <v>60</v>
      </c>
      <c r="C35" s="128"/>
      <c r="D35" s="128"/>
    </row>
    <row r="36" spans="1:5" x14ac:dyDescent="0.2">
      <c r="A36" s="4"/>
      <c r="B36" s="26"/>
      <c r="C36" s="24"/>
      <c r="D36" s="19"/>
    </row>
    <row r="37" spans="1:5" x14ac:dyDescent="0.2">
      <c r="A37" s="8"/>
      <c r="B37" s="8"/>
      <c r="C37" s="9"/>
      <c r="D37" s="9"/>
    </row>
    <row r="38" spans="1:5" x14ac:dyDescent="0.2">
      <c r="A38" s="8"/>
      <c r="B38" s="8" t="s">
        <v>33</v>
      </c>
      <c r="C38" s="9"/>
      <c r="D38" s="5"/>
      <c r="E38" s="9">
        <f>+D40+D64+D73</f>
        <v>223300000</v>
      </c>
    </row>
    <row r="39" spans="1:5" x14ac:dyDescent="0.2">
      <c r="A39" s="8"/>
      <c r="B39" s="8"/>
      <c r="C39" s="9"/>
      <c r="D39" s="9"/>
    </row>
    <row r="40" spans="1:5" x14ac:dyDescent="0.2">
      <c r="A40" s="8"/>
      <c r="B40" s="8" t="s">
        <v>34</v>
      </c>
      <c r="C40" s="9"/>
      <c r="D40" s="9">
        <f>+D41+D45+D53+D60</f>
        <v>141300000</v>
      </c>
    </row>
    <row r="41" spans="1:5" x14ac:dyDescent="0.2">
      <c r="A41" s="4" t="s">
        <v>35</v>
      </c>
      <c r="B41" s="4" t="s">
        <v>36</v>
      </c>
      <c r="C41" s="9"/>
      <c r="D41" s="25">
        <f>+C42</f>
        <v>10000000</v>
      </c>
    </row>
    <row r="42" spans="1:5" x14ac:dyDescent="0.2">
      <c r="A42" s="8"/>
      <c r="B42" s="26" t="s">
        <v>37</v>
      </c>
      <c r="C42" s="5">
        <v>10000000</v>
      </c>
      <c r="D42" s="9"/>
    </row>
    <row r="43" spans="1:5" ht="51" customHeight="1" x14ac:dyDescent="0.2">
      <c r="A43" s="8"/>
      <c r="B43" s="128" t="s">
        <v>61</v>
      </c>
      <c r="C43" s="128"/>
      <c r="D43" s="128"/>
    </row>
    <row r="44" spans="1:5" x14ac:dyDescent="0.2">
      <c r="A44" s="8"/>
      <c r="B44" s="8"/>
      <c r="C44" s="27"/>
      <c r="D44" s="9"/>
    </row>
    <row r="45" spans="1:5" x14ac:dyDescent="0.2">
      <c r="A45" s="4" t="s">
        <v>38</v>
      </c>
      <c r="B45" s="4" t="s">
        <v>39</v>
      </c>
      <c r="C45" s="9"/>
      <c r="D45" s="25">
        <f>SUM(C46:C48)</f>
        <v>67500000</v>
      </c>
    </row>
    <row r="46" spans="1:5" x14ac:dyDescent="0.2">
      <c r="A46" s="4"/>
      <c r="B46" s="26" t="s">
        <v>40</v>
      </c>
      <c r="C46" s="27">
        <f>7000000+15000000</f>
        <v>22000000</v>
      </c>
      <c r="D46" s="25"/>
    </row>
    <row r="47" spans="1:5" x14ac:dyDescent="0.2">
      <c r="A47" s="4"/>
      <c r="B47" s="26" t="s">
        <v>41</v>
      </c>
      <c r="C47" s="27">
        <f>24300000+7200000</f>
        <v>31500000</v>
      </c>
      <c r="D47" s="25"/>
    </row>
    <row r="48" spans="1:5" x14ac:dyDescent="0.2">
      <c r="A48" s="4"/>
      <c r="B48" s="26" t="s">
        <v>42</v>
      </c>
      <c r="C48" s="27">
        <f>4000000+10000000</f>
        <v>14000000</v>
      </c>
      <c r="D48" s="9"/>
    </row>
    <row r="49" spans="1:4" ht="80.25" customHeight="1" x14ac:dyDescent="0.2">
      <c r="A49" s="4"/>
      <c r="B49" s="127" t="s">
        <v>62</v>
      </c>
      <c r="C49" s="127"/>
      <c r="D49" s="127"/>
    </row>
    <row r="50" spans="1:4" ht="35.25" customHeight="1" x14ac:dyDescent="0.2">
      <c r="A50" s="4"/>
      <c r="B50" s="126" t="s">
        <v>63</v>
      </c>
      <c r="C50" s="126"/>
      <c r="D50" s="126"/>
    </row>
    <row r="51" spans="1:4" ht="141.75" customHeight="1" x14ac:dyDescent="0.2">
      <c r="A51" s="4"/>
      <c r="B51" s="127" t="s">
        <v>64</v>
      </c>
      <c r="C51" s="127"/>
      <c r="D51" s="127"/>
    </row>
    <row r="52" spans="1:4" x14ac:dyDescent="0.2">
      <c r="A52" s="4"/>
      <c r="B52" s="35"/>
      <c r="C52" s="35"/>
      <c r="D52" s="35"/>
    </row>
    <row r="53" spans="1:4" x14ac:dyDescent="0.2">
      <c r="A53" s="4" t="s">
        <v>43</v>
      </c>
      <c r="B53" s="26" t="s">
        <v>44</v>
      </c>
      <c r="C53" s="27"/>
      <c r="D53" s="25">
        <f>SUM(C54:C56)</f>
        <v>53800000</v>
      </c>
    </row>
    <row r="54" spans="1:4" x14ac:dyDescent="0.2">
      <c r="A54" s="4"/>
      <c r="B54" s="26" t="s">
        <v>40</v>
      </c>
      <c r="C54" s="27">
        <f>7000000</f>
        <v>7000000</v>
      </c>
      <c r="D54" s="5"/>
    </row>
    <row r="55" spans="1:4" ht="11.25" customHeight="1" x14ac:dyDescent="0.2">
      <c r="A55" s="4"/>
      <c r="B55" s="26" t="s">
        <v>41</v>
      </c>
      <c r="C55" s="27">
        <v>25000000</v>
      </c>
      <c r="D55" s="5"/>
    </row>
    <row r="56" spans="1:4" x14ac:dyDescent="0.2">
      <c r="A56" s="4"/>
      <c r="B56" s="26" t="s">
        <v>45</v>
      </c>
      <c r="C56" s="27">
        <v>21800000</v>
      </c>
      <c r="D56" s="5"/>
    </row>
    <row r="57" spans="1:4" ht="80.25" customHeight="1" x14ac:dyDescent="0.2">
      <c r="A57" s="4"/>
      <c r="B57" s="129" t="s">
        <v>65</v>
      </c>
      <c r="C57" s="129"/>
      <c r="D57" s="129"/>
    </row>
    <row r="58" spans="1:4" ht="62.25" customHeight="1" x14ac:dyDescent="0.2">
      <c r="A58" s="4"/>
      <c r="B58" s="129" t="s">
        <v>66</v>
      </c>
      <c r="C58" s="129"/>
      <c r="D58" s="129"/>
    </row>
    <row r="59" spans="1:4" ht="12.75" customHeight="1" x14ac:dyDescent="0.2">
      <c r="A59" s="4"/>
      <c r="B59" s="26"/>
      <c r="C59" s="27"/>
      <c r="D59" s="5"/>
    </row>
    <row r="60" spans="1:4" ht="12.75" customHeight="1" x14ac:dyDescent="0.2">
      <c r="A60" s="4" t="s">
        <v>46</v>
      </c>
      <c r="B60" s="26" t="s">
        <v>47</v>
      </c>
      <c r="C60" s="27"/>
      <c r="D60" s="5">
        <f>+C61</f>
        <v>10000000</v>
      </c>
    </row>
    <row r="61" spans="1:4" ht="12.75" customHeight="1" x14ac:dyDescent="0.2">
      <c r="A61" s="4"/>
      <c r="B61" s="28" t="s">
        <v>48</v>
      </c>
      <c r="C61" s="27">
        <v>10000000</v>
      </c>
      <c r="D61" s="5"/>
    </row>
    <row r="62" spans="1:4" ht="37.5" customHeight="1" x14ac:dyDescent="0.2">
      <c r="A62" s="4"/>
      <c r="B62" s="127" t="s">
        <v>67</v>
      </c>
      <c r="C62" s="127"/>
      <c r="D62" s="127"/>
    </row>
    <row r="63" spans="1:4" ht="12.75" customHeight="1" x14ac:dyDescent="0.2">
      <c r="A63" s="4"/>
      <c r="B63" s="28"/>
      <c r="C63" s="27"/>
      <c r="D63" s="5"/>
    </row>
    <row r="64" spans="1:4" ht="12.75" customHeight="1" x14ac:dyDescent="0.2">
      <c r="A64" s="4"/>
      <c r="B64" s="8" t="s">
        <v>49</v>
      </c>
      <c r="C64" s="27"/>
      <c r="D64" s="9">
        <f>+D65+D69</f>
        <v>17000000</v>
      </c>
    </row>
    <row r="65" spans="1:10" x14ac:dyDescent="0.2">
      <c r="A65" s="4" t="s">
        <v>50</v>
      </c>
      <c r="B65" s="4" t="s">
        <v>51</v>
      </c>
      <c r="C65" s="27"/>
      <c r="D65" s="5">
        <f>+C66</f>
        <v>7000000</v>
      </c>
    </row>
    <row r="66" spans="1:10" ht="12.75" customHeight="1" x14ac:dyDescent="0.2">
      <c r="A66" s="4"/>
      <c r="B66" s="26" t="s">
        <v>40</v>
      </c>
      <c r="C66" s="27">
        <v>7000000</v>
      </c>
      <c r="D66" s="5"/>
    </row>
    <row r="67" spans="1:10" ht="373.5" customHeight="1" x14ac:dyDescent="0.2">
      <c r="A67" s="4"/>
      <c r="B67" s="127" t="s">
        <v>68</v>
      </c>
      <c r="C67" s="127"/>
      <c r="D67" s="127"/>
    </row>
    <row r="68" spans="1:10" x14ac:dyDescent="0.2">
      <c r="A68" s="4"/>
      <c r="B68" s="4"/>
      <c r="C68" s="27"/>
      <c r="D68" s="5"/>
    </row>
    <row r="69" spans="1:10" x14ac:dyDescent="0.2">
      <c r="A69" s="4" t="s">
        <v>52</v>
      </c>
      <c r="B69" s="4" t="s">
        <v>53</v>
      </c>
      <c r="C69" s="27"/>
      <c r="D69" s="5">
        <f>+C70</f>
        <v>10000000</v>
      </c>
    </row>
    <row r="70" spans="1:10" x14ac:dyDescent="0.2">
      <c r="A70" s="4"/>
      <c r="B70" s="28" t="s">
        <v>48</v>
      </c>
      <c r="C70" s="27">
        <v>10000000</v>
      </c>
      <c r="D70" s="5"/>
    </row>
    <row r="71" spans="1:10" ht="33" customHeight="1" x14ac:dyDescent="0.2">
      <c r="A71" s="4"/>
      <c r="B71" s="127" t="s">
        <v>69</v>
      </c>
      <c r="C71" s="127"/>
      <c r="D71" s="127"/>
    </row>
    <row r="72" spans="1:10" x14ac:dyDescent="0.2">
      <c r="A72" s="4"/>
      <c r="B72" s="26"/>
      <c r="C72" s="27"/>
      <c r="D72" s="5"/>
    </row>
    <row r="73" spans="1:10" x14ac:dyDescent="0.2">
      <c r="A73" s="8"/>
      <c r="B73" s="29" t="s">
        <v>54</v>
      </c>
      <c r="C73" s="27"/>
      <c r="D73" s="9">
        <f>+D74</f>
        <v>65000000</v>
      </c>
    </row>
    <row r="74" spans="1:10" ht="26.25" customHeight="1" x14ac:dyDescent="0.2">
      <c r="A74" s="4" t="s">
        <v>55</v>
      </c>
      <c r="B74" s="30" t="s">
        <v>56</v>
      </c>
      <c r="C74" s="27"/>
      <c r="D74" s="5">
        <f>+C75+C76</f>
        <v>65000000</v>
      </c>
    </row>
    <row r="75" spans="1:10" x14ac:dyDescent="0.2">
      <c r="A75" s="4"/>
      <c r="B75" s="26" t="s">
        <v>40</v>
      </c>
      <c r="C75" s="27">
        <f>20000000+11000000+15000000</f>
        <v>46000000</v>
      </c>
      <c r="D75" s="5"/>
    </row>
    <row r="76" spans="1:10" ht="21.75" customHeight="1" x14ac:dyDescent="0.2">
      <c r="A76" s="4"/>
      <c r="B76" s="26" t="s">
        <v>41</v>
      </c>
      <c r="C76" s="31">
        <v>19000000</v>
      </c>
      <c r="D76" s="5"/>
      <c r="J76" s="11"/>
    </row>
    <row r="77" spans="1:10" ht="251.25" customHeight="1" x14ac:dyDescent="0.2">
      <c r="A77" s="4"/>
      <c r="B77" s="127" t="s">
        <v>70</v>
      </c>
      <c r="C77" s="127"/>
      <c r="D77" s="127"/>
      <c r="I77" s="17"/>
      <c r="J77" s="17"/>
    </row>
    <row r="78" spans="1:10" x14ac:dyDescent="0.2">
      <c r="A78" s="4"/>
      <c r="B78" s="26"/>
      <c r="C78" s="31"/>
      <c r="D78" s="5"/>
      <c r="J78" s="17"/>
    </row>
    <row r="79" spans="1:10" ht="13.5" thickBot="1" x14ac:dyDescent="0.25">
      <c r="A79" s="3"/>
      <c r="B79" s="32" t="s">
        <v>57</v>
      </c>
      <c r="C79" s="15"/>
      <c r="D79" s="16"/>
      <c r="E79" s="16">
        <f>SUM(E30:E78)</f>
        <v>245300000</v>
      </c>
    </row>
    <row r="80" spans="1:10" ht="13.5" thickTop="1" x14ac:dyDescent="0.2">
      <c r="A80" s="4"/>
      <c r="B80" s="26"/>
      <c r="C80" s="31"/>
      <c r="D80" s="5"/>
    </row>
    <row r="81" spans="1:4" x14ac:dyDescent="0.2">
      <c r="A81" s="4"/>
      <c r="B81" s="26"/>
      <c r="C81" s="31"/>
      <c r="D81" s="5"/>
    </row>
  </sheetData>
  <mergeCells count="19">
    <mergeCell ref="B77:D77"/>
    <mergeCell ref="B51:D51"/>
    <mergeCell ref="B57:D57"/>
    <mergeCell ref="B58:D58"/>
    <mergeCell ref="B62:D62"/>
    <mergeCell ref="B67:D67"/>
    <mergeCell ref="B71:D71"/>
    <mergeCell ref="B50:D50"/>
    <mergeCell ref="A1:E1"/>
    <mergeCell ref="A2:E2"/>
    <mergeCell ref="A3:E3"/>
    <mergeCell ref="A4:E4"/>
    <mergeCell ref="B8:D8"/>
    <mergeCell ref="B19:D19"/>
    <mergeCell ref="B26:D26"/>
    <mergeCell ref="C28:E28"/>
    <mergeCell ref="B35:D35"/>
    <mergeCell ref="B43:D43"/>
    <mergeCell ref="B49:D49"/>
  </mergeCells>
  <printOptions horizontalCentered="1" verticalCentered="1"/>
  <pageMargins left="0.39370078740157483" right="0.39370078740157483" top="0.39370078740157483" bottom="0.39370078740157483" header="0" footer="0"/>
  <pageSetup scale="80" orientation="portrait" r:id="rId1"/>
  <headerFooter alignWithMargins="0"/>
  <rowBreaks count="2" manualBreakCount="2">
    <brk id="24" max="4" man="1"/>
    <brk id="68"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
  <sheetViews>
    <sheetView view="pageBreakPreview" topLeftCell="A84" zoomScaleNormal="100" zoomScaleSheetLayoutView="100" workbookViewId="0">
      <selection activeCell="B113" sqref="B113"/>
    </sheetView>
  </sheetViews>
  <sheetFormatPr baseColWidth="10" defaultRowHeight="12.75" x14ac:dyDescent="0.2"/>
  <cols>
    <col min="1" max="1" width="9.7109375" style="42" customWidth="1"/>
    <col min="2" max="2" width="51.28515625" style="41" customWidth="1"/>
    <col min="3" max="3" width="23.28515625" style="39" customWidth="1"/>
    <col min="4" max="4" width="23.42578125" style="40" customWidth="1"/>
    <col min="5" max="5" width="19.5703125" style="39" hidden="1" customWidth="1"/>
    <col min="6" max="6" width="16.28515625" style="38" hidden="1" customWidth="1"/>
    <col min="7" max="7" width="12.7109375" style="38" hidden="1" customWidth="1"/>
    <col min="8" max="8" width="14.85546875" style="37" hidden="1" customWidth="1"/>
    <col min="9" max="9" width="21.28515625" style="36" hidden="1" customWidth="1"/>
    <col min="10" max="16" width="0" style="36" hidden="1" customWidth="1"/>
    <col min="17" max="16384" width="11.42578125" style="36"/>
  </cols>
  <sheetData>
    <row r="1" spans="1:11" s="74" customFormat="1" ht="14.25" x14ac:dyDescent="0.2">
      <c r="A1" s="125" t="s">
        <v>1</v>
      </c>
      <c r="B1" s="125"/>
      <c r="C1" s="125"/>
      <c r="D1" s="125"/>
      <c r="E1" s="77"/>
      <c r="F1" s="76"/>
      <c r="G1" s="76"/>
      <c r="H1" s="75"/>
    </row>
    <row r="2" spans="1:11" ht="14.25" customHeight="1" x14ac:dyDescent="0.2">
      <c r="A2" s="125" t="str">
        <f>+[2]SOLICITUD!A2</f>
        <v xml:space="preserve"> MODIFICACIÓN  PRESUPUESTARIA Nº1-2020</v>
      </c>
      <c r="B2" s="125"/>
      <c r="C2" s="125"/>
      <c r="D2" s="125"/>
    </row>
    <row r="3" spans="1:11" ht="13.5" customHeight="1" x14ac:dyDescent="0.2">
      <c r="B3" s="125"/>
      <c r="C3" s="125"/>
      <c r="D3" s="125"/>
      <c r="E3" s="125"/>
    </row>
    <row r="4" spans="1:11" ht="10.5" customHeight="1" x14ac:dyDescent="0.2"/>
    <row r="5" spans="1:11" x14ac:dyDescent="0.2">
      <c r="A5" s="73" t="s">
        <v>27</v>
      </c>
      <c r="B5" s="72"/>
      <c r="C5" s="71"/>
      <c r="D5" s="71"/>
    </row>
    <row r="6" spans="1:11" ht="11.25" customHeight="1" x14ac:dyDescent="0.2"/>
    <row r="7" spans="1:11" x14ac:dyDescent="0.2">
      <c r="A7" s="51" t="s">
        <v>8</v>
      </c>
      <c r="B7" s="50" t="s">
        <v>125</v>
      </c>
      <c r="C7" s="47"/>
      <c r="F7" s="70">
        <v>1</v>
      </c>
      <c r="G7" s="70">
        <v>2</v>
      </c>
      <c r="H7" s="69">
        <v>3</v>
      </c>
      <c r="I7" s="65"/>
      <c r="J7" s="65"/>
      <c r="K7" s="65"/>
    </row>
    <row r="8" spans="1:11" x14ac:dyDescent="0.2">
      <c r="A8" s="51"/>
      <c r="B8" s="50"/>
      <c r="C8" s="47"/>
      <c r="F8" s="70"/>
      <c r="G8" s="70"/>
      <c r="H8" s="69"/>
      <c r="I8" s="65"/>
      <c r="J8" s="65"/>
      <c r="K8" s="65"/>
    </row>
    <row r="9" spans="1:11" x14ac:dyDescent="0.2">
      <c r="A9" s="51">
        <v>0</v>
      </c>
      <c r="B9" s="50" t="s">
        <v>124</v>
      </c>
      <c r="C9" s="47"/>
      <c r="D9" s="40">
        <f>+C11+C14</f>
        <v>8240240</v>
      </c>
      <c r="F9" s="70"/>
      <c r="G9" s="70"/>
      <c r="H9" s="69"/>
      <c r="I9" s="65"/>
      <c r="J9" s="65"/>
      <c r="K9" s="65"/>
    </row>
    <row r="10" spans="1:11" x14ac:dyDescent="0.2">
      <c r="A10" s="51"/>
      <c r="B10" s="50"/>
      <c r="C10" s="47"/>
      <c r="F10" s="70"/>
      <c r="G10" s="70"/>
      <c r="H10" s="69"/>
      <c r="I10" s="65"/>
      <c r="J10" s="65"/>
      <c r="K10" s="65"/>
    </row>
    <row r="11" spans="1:11" x14ac:dyDescent="0.2">
      <c r="A11" s="51">
        <v>0.01</v>
      </c>
      <c r="B11" s="50" t="s">
        <v>123</v>
      </c>
      <c r="C11" s="40">
        <f>+C12</f>
        <v>8240240</v>
      </c>
      <c r="F11" s="70"/>
      <c r="G11" s="70"/>
      <c r="H11" s="69"/>
      <c r="I11" s="65"/>
      <c r="J11" s="65"/>
      <c r="K11" s="65"/>
    </row>
    <row r="12" spans="1:11" x14ac:dyDescent="0.2">
      <c r="A12" s="42" t="s">
        <v>159</v>
      </c>
      <c r="B12" s="41" t="s">
        <v>158</v>
      </c>
      <c r="C12" s="47">
        <v>8240240</v>
      </c>
      <c r="F12" s="70"/>
      <c r="G12" s="70"/>
      <c r="H12" s="69"/>
      <c r="I12" s="65"/>
      <c r="J12" s="65"/>
      <c r="K12" s="65"/>
    </row>
    <row r="13" spans="1:11" x14ac:dyDescent="0.2">
      <c r="A13" s="58"/>
      <c r="B13" s="60"/>
      <c r="C13" s="47"/>
      <c r="F13" s="70"/>
      <c r="G13" s="70"/>
      <c r="H13" s="69"/>
      <c r="I13" s="65"/>
      <c r="J13" s="65"/>
      <c r="K13" s="65"/>
    </row>
    <row r="14" spans="1:11" hidden="1" x14ac:dyDescent="0.2">
      <c r="A14" s="51">
        <v>0.02</v>
      </c>
      <c r="B14" s="50" t="s">
        <v>157</v>
      </c>
      <c r="C14" s="40">
        <f>SUM(C15:C16)</f>
        <v>0</v>
      </c>
      <c r="F14" s="70"/>
      <c r="G14" s="70"/>
      <c r="H14" s="69"/>
      <c r="I14" s="65"/>
      <c r="J14" s="65"/>
      <c r="K14" s="65"/>
    </row>
    <row r="15" spans="1:11" hidden="1" x14ac:dyDescent="0.2">
      <c r="A15" s="58" t="s">
        <v>156</v>
      </c>
      <c r="B15" s="60" t="s">
        <v>155</v>
      </c>
      <c r="C15" s="47"/>
      <c r="F15" s="70"/>
      <c r="G15" s="70"/>
      <c r="H15" s="69"/>
      <c r="I15" s="65"/>
      <c r="J15" s="65"/>
      <c r="K15" s="65"/>
    </row>
    <row r="16" spans="1:11" hidden="1" x14ac:dyDescent="0.2">
      <c r="A16" s="58" t="s">
        <v>154</v>
      </c>
      <c r="B16" s="60" t="s">
        <v>153</v>
      </c>
      <c r="C16" s="47"/>
      <c r="F16" s="70"/>
      <c r="G16" s="70"/>
      <c r="H16" s="69"/>
      <c r="I16" s="65"/>
      <c r="J16" s="65"/>
      <c r="K16" s="65"/>
    </row>
    <row r="17" spans="1:11" hidden="1" x14ac:dyDescent="0.2">
      <c r="A17" s="51"/>
      <c r="B17" s="50"/>
      <c r="C17" s="40"/>
      <c r="F17" s="70"/>
      <c r="G17" s="70"/>
      <c r="H17" s="69"/>
      <c r="I17" s="65"/>
      <c r="J17" s="65"/>
      <c r="K17" s="65"/>
    </row>
    <row r="18" spans="1:11" x14ac:dyDescent="0.2">
      <c r="A18" s="51" t="s">
        <v>117</v>
      </c>
      <c r="B18" s="50" t="s">
        <v>28</v>
      </c>
      <c r="C18" s="47"/>
      <c r="D18" s="40">
        <f>+C20+C25+C28</f>
        <v>15425000</v>
      </c>
      <c r="F18" s="70"/>
      <c r="G18" s="70"/>
      <c r="H18" s="69"/>
      <c r="I18" s="65"/>
      <c r="J18" s="65"/>
      <c r="K18" s="65"/>
    </row>
    <row r="19" spans="1:11" x14ac:dyDescent="0.2">
      <c r="A19" s="51"/>
      <c r="B19" s="50"/>
      <c r="C19" s="47"/>
      <c r="F19" s="70"/>
      <c r="G19" s="70"/>
      <c r="H19" s="69"/>
      <c r="I19" s="65"/>
      <c r="J19" s="65"/>
      <c r="K19" s="65"/>
    </row>
    <row r="20" spans="1:11" ht="13.5" customHeight="1" x14ac:dyDescent="0.2">
      <c r="A20" s="68" t="s">
        <v>108</v>
      </c>
      <c r="B20" s="50" t="s">
        <v>107</v>
      </c>
      <c r="C20" s="40">
        <f>SUM(C21:C23)</f>
        <v>11808000</v>
      </c>
      <c r="F20" s="70"/>
      <c r="G20" s="70"/>
      <c r="H20" s="69"/>
      <c r="I20" s="65"/>
      <c r="J20" s="65"/>
      <c r="K20" s="65"/>
    </row>
    <row r="21" spans="1:11" ht="13.5" customHeight="1" x14ac:dyDescent="0.2">
      <c r="A21" s="48" t="s">
        <v>152</v>
      </c>
      <c r="B21" s="48" t="s">
        <v>151</v>
      </c>
      <c r="C21" s="47">
        <v>4900000</v>
      </c>
      <c r="F21" s="70"/>
      <c r="G21" s="70"/>
      <c r="H21" s="69"/>
      <c r="I21" s="65"/>
      <c r="J21" s="65"/>
      <c r="K21" s="65"/>
    </row>
    <row r="22" spans="1:11" ht="13.5" customHeight="1" x14ac:dyDescent="0.2">
      <c r="A22" s="48" t="s">
        <v>150</v>
      </c>
      <c r="B22" s="48" t="s">
        <v>149</v>
      </c>
      <c r="C22" s="47">
        <v>2508000</v>
      </c>
      <c r="F22" s="70"/>
      <c r="G22" s="70"/>
      <c r="H22" s="69"/>
      <c r="I22" s="65"/>
      <c r="J22" s="65"/>
      <c r="K22" s="65"/>
    </row>
    <row r="23" spans="1:11" ht="13.5" customHeight="1" x14ac:dyDescent="0.2">
      <c r="A23" s="48" t="s">
        <v>148</v>
      </c>
      <c r="B23" s="48" t="s">
        <v>147</v>
      </c>
      <c r="C23" s="47">
        <v>4400000</v>
      </c>
      <c r="F23" s="70"/>
      <c r="G23" s="70"/>
      <c r="H23" s="69"/>
      <c r="I23" s="65"/>
      <c r="J23" s="65"/>
      <c r="K23" s="65"/>
    </row>
    <row r="24" spans="1:11" x14ac:dyDescent="0.2">
      <c r="A24" s="51"/>
      <c r="B24" s="50"/>
      <c r="C24" s="47"/>
      <c r="F24" s="70"/>
      <c r="G24" s="70"/>
      <c r="H24" s="69"/>
      <c r="I24" s="65"/>
      <c r="J24" s="65"/>
      <c r="K24" s="65"/>
    </row>
    <row r="25" spans="1:11" x14ac:dyDescent="0.2">
      <c r="A25" s="68" t="s">
        <v>102</v>
      </c>
      <c r="B25" s="53" t="s">
        <v>101</v>
      </c>
      <c r="C25" s="40">
        <f>SUM(C26)</f>
        <v>542000</v>
      </c>
      <c r="F25" s="67"/>
      <c r="G25" s="67"/>
      <c r="H25" s="66"/>
      <c r="I25" s="65"/>
      <c r="J25" s="65"/>
      <c r="K25" s="65"/>
    </row>
    <row r="26" spans="1:11" x14ac:dyDescent="0.2">
      <c r="A26" s="48" t="s">
        <v>146</v>
      </c>
      <c r="B26" s="36" t="s">
        <v>145</v>
      </c>
      <c r="C26" s="47">
        <v>542000</v>
      </c>
      <c r="F26" s="67"/>
      <c r="G26" s="67"/>
      <c r="H26" s="66"/>
      <c r="I26" s="65"/>
      <c r="J26" s="65"/>
      <c r="K26" s="65"/>
    </row>
    <row r="27" spans="1:11" x14ac:dyDescent="0.2">
      <c r="B27" s="48"/>
      <c r="C27" s="47"/>
      <c r="F27" s="67"/>
      <c r="G27" s="67"/>
      <c r="H27" s="66"/>
      <c r="I27" s="65"/>
      <c r="J27" s="65"/>
      <c r="K27" s="65"/>
    </row>
    <row r="28" spans="1:11" x14ac:dyDescent="0.2">
      <c r="A28" s="51" t="s">
        <v>144</v>
      </c>
      <c r="B28" s="50" t="s">
        <v>92</v>
      </c>
      <c r="C28" s="40">
        <f>SUM(C29:C32)</f>
        <v>3075000</v>
      </c>
      <c r="F28" s="67"/>
      <c r="G28" s="67"/>
      <c r="H28" s="66"/>
      <c r="I28" s="65"/>
      <c r="J28" s="65"/>
      <c r="K28" s="65"/>
    </row>
    <row r="29" spans="1:11" hidden="1" x14ac:dyDescent="0.2">
      <c r="A29" s="42" t="s">
        <v>30</v>
      </c>
      <c r="B29" s="48" t="s">
        <v>143</v>
      </c>
      <c r="C29" s="47"/>
      <c r="F29" s="67"/>
      <c r="G29" s="67"/>
      <c r="H29" s="66"/>
      <c r="I29" s="65"/>
      <c r="J29" s="65"/>
      <c r="K29" s="65"/>
    </row>
    <row r="30" spans="1:11" ht="25.5" x14ac:dyDescent="0.2">
      <c r="A30" s="42" t="s">
        <v>142</v>
      </c>
      <c r="B30" s="54" t="s">
        <v>141</v>
      </c>
      <c r="C30" s="47">
        <v>1375000</v>
      </c>
      <c r="F30" s="67"/>
      <c r="G30" s="67"/>
      <c r="H30" s="66"/>
      <c r="I30" s="65"/>
      <c r="J30" s="65"/>
      <c r="K30" s="65"/>
    </row>
    <row r="31" spans="1:11" x14ac:dyDescent="0.2">
      <c r="A31" s="42" t="s">
        <v>140</v>
      </c>
      <c r="B31" s="36" t="s">
        <v>139</v>
      </c>
      <c r="C31" s="47">
        <v>1700000</v>
      </c>
      <c r="F31" s="67"/>
      <c r="G31" s="67"/>
      <c r="H31" s="66"/>
      <c r="I31" s="65"/>
      <c r="J31" s="65"/>
      <c r="K31" s="65"/>
    </row>
    <row r="32" spans="1:11" ht="27.75" hidden="1" customHeight="1" x14ac:dyDescent="0.2">
      <c r="A32" s="42" t="s">
        <v>138</v>
      </c>
      <c r="B32" s="54" t="s">
        <v>137</v>
      </c>
      <c r="C32" s="47"/>
      <c r="F32" s="67"/>
      <c r="G32" s="67"/>
      <c r="H32" s="66"/>
      <c r="I32" s="65"/>
      <c r="J32" s="65"/>
      <c r="K32" s="65"/>
    </row>
    <row r="33" spans="1:11" x14ac:dyDescent="0.2">
      <c r="B33" s="48"/>
      <c r="C33" s="47"/>
      <c r="F33" s="67"/>
      <c r="G33" s="67"/>
      <c r="H33" s="66"/>
      <c r="I33" s="65"/>
      <c r="J33" s="65"/>
      <c r="K33" s="65"/>
    </row>
    <row r="34" spans="1:11" x14ac:dyDescent="0.2">
      <c r="A34" s="51" t="s">
        <v>89</v>
      </c>
      <c r="B34" s="52" t="s">
        <v>88</v>
      </c>
      <c r="C34" s="47"/>
      <c r="D34" s="40">
        <f>+C36</f>
        <v>1182700</v>
      </c>
    </row>
    <row r="35" spans="1:11" x14ac:dyDescent="0.2">
      <c r="A35" s="51"/>
      <c r="B35" s="52"/>
      <c r="C35" s="47"/>
    </row>
    <row r="36" spans="1:11" x14ac:dyDescent="0.2">
      <c r="A36" s="51" t="s">
        <v>77</v>
      </c>
      <c r="B36" s="52" t="s">
        <v>76</v>
      </c>
      <c r="C36" s="40">
        <f>SUM(C37:C38)</f>
        <v>1182700</v>
      </c>
    </row>
    <row r="37" spans="1:11" x14ac:dyDescent="0.2">
      <c r="A37" s="42" t="s">
        <v>136</v>
      </c>
      <c r="B37" s="36" t="s">
        <v>135</v>
      </c>
      <c r="C37" s="47">
        <v>400000</v>
      </c>
    </row>
    <row r="38" spans="1:11" x14ac:dyDescent="0.2">
      <c r="A38" s="42" t="s">
        <v>134</v>
      </c>
      <c r="B38" s="36" t="s">
        <v>133</v>
      </c>
      <c r="C38" s="47">
        <v>782700</v>
      </c>
    </row>
    <row r="39" spans="1:11" x14ac:dyDescent="0.2">
      <c r="B39" s="48"/>
      <c r="C39" s="47"/>
    </row>
    <row r="40" spans="1:11" x14ac:dyDescent="0.2">
      <c r="A40" s="51">
        <v>6</v>
      </c>
      <c r="B40" s="50" t="s">
        <v>132</v>
      </c>
      <c r="C40" s="47"/>
      <c r="D40" s="40">
        <f>+C41</f>
        <v>5000000</v>
      </c>
    </row>
    <row r="41" spans="1:11" x14ac:dyDescent="0.2">
      <c r="A41" s="51">
        <v>6.03</v>
      </c>
      <c r="B41" s="55" t="s">
        <v>131</v>
      </c>
      <c r="C41" s="40">
        <f>+C42</f>
        <v>5000000</v>
      </c>
    </row>
    <row r="42" spans="1:11" x14ac:dyDescent="0.2">
      <c r="A42" s="42" t="s">
        <v>130</v>
      </c>
      <c r="B42" s="54" t="s">
        <v>129</v>
      </c>
      <c r="C42" s="47">
        <v>5000000</v>
      </c>
    </row>
    <row r="43" spans="1:11" x14ac:dyDescent="0.2">
      <c r="B43" s="54"/>
      <c r="C43" s="47"/>
    </row>
    <row r="44" spans="1:11" x14ac:dyDescent="0.2">
      <c r="B44" s="48"/>
      <c r="C44" s="47"/>
    </row>
    <row r="45" spans="1:11" ht="13.5" thickBot="1" x14ac:dyDescent="0.25">
      <c r="B45" s="45" t="s">
        <v>128</v>
      </c>
      <c r="D45" s="44">
        <f>SUM(D9:D44)</f>
        <v>29847940</v>
      </c>
    </row>
    <row r="46" spans="1:11" ht="13.5" thickTop="1" x14ac:dyDescent="0.2">
      <c r="B46" s="45"/>
    </row>
    <row r="47" spans="1:11" x14ac:dyDescent="0.2">
      <c r="A47" s="63" t="s">
        <v>127</v>
      </c>
      <c r="B47" s="62"/>
      <c r="D47" s="40" t="s">
        <v>126</v>
      </c>
    </row>
    <row r="48" spans="1:11" x14ac:dyDescent="0.2">
      <c r="A48" s="61"/>
      <c r="B48" s="45"/>
      <c r="D48" s="40" t="s">
        <v>10</v>
      </c>
    </row>
    <row r="49" spans="1:4" x14ac:dyDescent="0.2">
      <c r="A49" s="61" t="s">
        <v>8</v>
      </c>
      <c r="B49" s="45" t="s">
        <v>125</v>
      </c>
    </row>
    <row r="50" spans="1:4" x14ac:dyDescent="0.2">
      <c r="A50" s="61"/>
      <c r="B50" s="45"/>
    </row>
    <row r="51" spans="1:4" x14ac:dyDescent="0.2">
      <c r="A51" s="51">
        <v>0</v>
      </c>
      <c r="B51" s="52" t="s">
        <v>124</v>
      </c>
      <c r="C51" s="47"/>
      <c r="D51" s="40">
        <f>+C53+C56</f>
        <v>13240240</v>
      </c>
    </row>
    <row r="52" spans="1:4" x14ac:dyDescent="0.2">
      <c r="A52" s="51"/>
      <c r="B52" s="52"/>
      <c r="C52" s="47"/>
    </row>
    <row r="53" spans="1:4" x14ac:dyDescent="0.2">
      <c r="A53" s="51">
        <v>0.01</v>
      </c>
      <c r="B53" s="50" t="s">
        <v>123</v>
      </c>
      <c r="C53" s="40">
        <f>+C54</f>
        <v>6000000</v>
      </c>
    </row>
    <row r="54" spans="1:4" x14ac:dyDescent="0.2">
      <c r="A54" s="58" t="s">
        <v>122</v>
      </c>
      <c r="B54" s="60" t="s">
        <v>121</v>
      </c>
      <c r="C54" s="47">
        <v>6000000</v>
      </c>
    </row>
    <row r="55" spans="1:4" x14ac:dyDescent="0.2">
      <c r="A55" s="58"/>
      <c r="B55" s="60"/>
      <c r="C55" s="47"/>
    </row>
    <row r="56" spans="1:4" x14ac:dyDescent="0.2">
      <c r="A56" s="51">
        <v>0.03</v>
      </c>
      <c r="B56" s="53" t="s">
        <v>120</v>
      </c>
      <c r="C56" s="40">
        <f>SUM(C57:C57)</f>
        <v>7240240</v>
      </c>
    </row>
    <row r="57" spans="1:4" x14ac:dyDescent="0.2">
      <c r="A57" s="60" t="s">
        <v>119</v>
      </c>
      <c r="B57" s="60" t="s">
        <v>118</v>
      </c>
      <c r="C57" s="59">
        <v>7240240</v>
      </c>
    </row>
    <row r="58" spans="1:4" x14ac:dyDescent="0.2">
      <c r="A58" s="58"/>
      <c r="B58" s="57"/>
      <c r="C58" s="47"/>
    </row>
    <row r="59" spans="1:4" x14ac:dyDescent="0.2">
      <c r="A59" s="51" t="s">
        <v>117</v>
      </c>
      <c r="B59" s="52" t="s">
        <v>28</v>
      </c>
      <c r="C59" s="47"/>
      <c r="D59" s="56">
        <f>+C64+C67+C71+C74+C78+C61</f>
        <v>15425000</v>
      </c>
    </row>
    <row r="60" spans="1:4" x14ac:dyDescent="0.2">
      <c r="A60" s="51"/>
      <c r="B60" s="52"/>
      <c r="C60" s="47"/>
      <c r="D60" s="56"/>
    </row>
    <row r="61" spans="1:4" x14ac:dyDescent="0.2">
      <c r="A61" s="51" t="s">
        <v>116</v>
      </c>
      <c r="B61" s="52" t="s">
        <v>115</v>
      </c>
      <c r="C61" s="40">
        <f>+C62</f>
        <v>4900000</v>
      </c>
      <c r="D61" s="56"/>
    </row>
    <row r="62" spans="1:4" x14ac:dyDescent="0.2">
      <c r="A62" s="42" t="s">
        <v>114</v>
      </c>
      <c r="B62" s="36" t="s">
        <v>113</v>
      </c>
      <c r="C62" s="47">
        <v>4900000</v>
      </c>
      <c r="D62" s="56"/>
    </row>
    <row r="63" spans="1:4" x14ac:dyDescent="0.2">
      <c r="A63" s="51"/>
      <c r="B63" s="52"/>
      <c r="C63" s="47"/>
      <c r="D63" s="56"/>
    </row>
    <row r="64" spans="1:4" x14ac:dyDescent="0.2">
      <c r="A64" s="51" t="s">
        <v>112</v>
      </c>
      <c r="B64" s="50" t="s">
        <v>111</v>
      </c>
      <c r="C64" s="40">
        <f>SUM(C65:C65)</f>
        <v>790000</v>
      </c>
      <c r="D64" s="56"/>
    </row>
    <row r="65" spans="1:4" x14ac:dyDescent="0.2">
      <c r="A65" s="42" t="s">
        <v>110</v>
      </c>
      <c r="B65" s="48" t="s">
        <v>109</v>
      </c>
      <c r="C65" s="47">
        <v>790000</v>
      </c>
      <c r="D65" s="56"/>
    </row>
    <row r="66" spans="1:4" x14ac:dyDescent="0.2">
      <c r="B66" s="48"/>
      <c r="C66" s="47"/>
      <c r="D66" s="56"/>
    </row>
    <row r="67" spans="1:4" x14ac:dyDescent="0.2">
      <c r="A67" s="51" t="s">
        <v>108</v>
      </c>
      <c r="B67" s="50" t="s">
        <v>107</v>
      </c>
      <c r="C67" s="40">
        <f>SUM(C68:C69)</f>
        <v>5935000</v>
      </c>
      <c r="D67" s="56"/>
    </row>
    <row r="68" spans="1:4" x14ac:dyDescent="0.2">
      <c r="A68" s="48" t="s">
        <v>106</v>
      </c>
      <c r="B68" s="48" t="s">
        <v>105</v>
      </c>
      <c r="C68" s="47">
        <v>1000000</v>
      </c>
      <c r="D68" s="56"/>
    </row>
    <row r="69" spans="1:4" x14ac:dyDescent="0.2">
      <c r="A69" s="48" t="s">
        <v>104</v>
      </c>
      <c r="B69" s="48" t="s">
        <v>103</v>
      </c>
      <c r="C69" s="47">
        <v>4935000</v>
      </c>
      <c r="D69" s="56"/>
    </row>
    <row r="70" spans="1:4" x14ac:dyDescent="0.2">
      <c r="B70" s="36"/>
      <c r="C70" s="47"/>
      <c r="D70" s="56"/>
    </row>
    <row r="71" spans="1:4" x14ac:dyDescent="0.2">
      <c r="A71" s="51" t="s">
        <v>102</v>
      </c>
      <c r="B71" s="50" t="s">
        <v>101</v>
      </c>
      <c r="C71" s="40">
        <f>SUM(C72:C72)</f>
        <v>150000</v>
      </c>
      <c r="D71" s="56"/>
    </row>
    <row r="72" spans="1:4" x14ac:dyDescent="0.2">
      <c r="A72" s="42" t="s">
        <v>100</v>
      </c>
      <c r="B72" s="48" t="s">
        <v>99</v>
      </c>
      <c r="C72" s="47">
        <v>150000</v>
      </c>
      <c r="D72" s="56"/>
    </row>
    <row r="73" spans="1:4" ht="17.25" customHeight="1" x14ac:dyDescent="0.2">
      <c r="B73" s="36"/>
      <c r="C73" s="47"/>
      <c r="D73" s="56"/>
    </row>
    <row r="74" spans="1:4" x14ac:dyDescent="0.2">
      <c r="A74" s="51" t="s">
        <v>98</v>
      </c>
      <c r="B74" s="55" t="s">
        <v>97</v>
      </c>
      <c r="C74" s="40">
        <f>SUM(C75:C76)</f>
        <v>3575000</v>
      </c>
      <c r="D74" s="46"/>
    </row>
    <row r="75" spans="1:4" x14ac:dyDescent="0.2">
      <c r="A75" s="42" t="s">
        <v>96</v>
      </c>
      <c r="B75" s="48" t="s">
        <v>95</v>
      </c>
      <c r="C75" s="47">
        <v>3375000</v>
      </c>
      <c r="D75" s="46"/>
    </row>
    <row r="76" spans="1:4" x14ac:dyDescent="0.2">
      <c r="A76" s="42" t="s">
        <v>94</v>
      </c>
      <c r="B76" s="48" t="s">
        <v>93</v>
      </c>
      <c r="C76" s="47">
        <v>200000</v>
      </c>
      <c r="D76" s="46"/>
    </row>
    <row r="77" spans="1:4" x14ac:dyDescent="0.2">
      <c r="B77" s="48"/>
      <c r="C77" s="47"/>
      <c r="D77" s="46"/>
    </row>
    <row r="78" spans="1:4" x14ac:dyDescent="0.2">
      <c r="A78" s="51">
        <v>1.08</v>
      </c>
      <c r="B78" s="55" t="s">
        <v>92</v>
      </c>
      <c r="C78" s="40">
        <f>SUM(C79:C79)</f>
        <v>75000</v>
      </c>
      <c r="D78" s="46"/>
    </row>
    <row r="79" spans="1:4" x14ac:dyDescent="0.2">
      <c r="A79" s="42" t="s">
        <v>91</v>
      </c>
      <c r="B79" s="54" t="s">
        <v>90</v>
      </c>
      <c r="C79" s="47">
        <v>75000</v>
      </c>
      <c r="D79" s="46"/>
    </row>
    <row r="80" spans="1:4" x14ac:dyDescent="0.2">
      <c r="B80" s="48"/>
      <c r="C80" s="47"/>
      <c r="D80" s="49"/>
    </row>
    <row r="81" spans="1:4" x14ac:dyDescent="0.2">
      <c r="A81" s="51" t="s">
        <v>89</v>
      </c>
      <c r="B81" s="52" t="s">
        <v>88</v>
      </c>
      <c r="C81" s="47"/>
      <c r="D81" s="40">
        <f>+C83+C88+C91</f>
        <v>1182700</v>
      </c>
    </row>
    <row r="82" spans="1:4" x14ac:dyDescent="0.2">
      <c r="A82" s="51"/>
      <c r="B82" s="52"/>
      <c r="C82" s="47"/>
    </row>
    <row r="83" spans="1:4" x14ac:dyDescent="0.2">
      <c r="A83" s="51" t="s">
        <v>87</v>
      </c>
      <c r="B83" s="53" t="s">
        <v>86</v>
      </c>
      <c r="C83" s="40">
        <f>SUM(C84:C85)</f>
        <v>545420</v>
      </c>
    </row>
    <row r="84" spans="1:4" x14ac:dyDescent="0.2">
      <c r="A84" s="42" t="s">
        <v>85</v>
      </c>
      <c r="B84" s="36" t="s">
        <v>84</v>
      </c>
      <c r="C84" s="47">
        <v>80000</v>
      </c>
    </row>
    <row r="85" spans="1:4" x14ac:dyDescent="0.2">
      <c r="A85" s="42" t="s">
        <v>83</v>
      </c>
      <c r="B85" s="36" t="s">
        <v>82</v>
      </c>
      <c r="C85" s="47">
        <v>465420</v>
      </c>
    </row>
    <row r="86" spans="1:4" x14ac:dyDescent="0.2">
      <c r="B86" s="36"/>
      <c r="C86" s="47"/>
    </row>
    <row r="87" spans="1:4" x14ac:dyDescent="0.2">
      <c r="A87" s="51"/>
      <c r="B87" s="52"/>
      <c r="C87" s="47"/>
    </row>
    <row r="88" spans="1:4" ht="25.5" x14ac:dyDescent="0.2">
      <c r="A88" s="51" t="s">
        <v>81</v>
      </c>
      <c r="B88" s="50" t="s">
        <v>80</v>
      </c>
      <c r="C88" s="40">
        <f>+C89</f>
        <v>500000</v>
      </c>
    </row>
    <row r="89" spans="1:4" x14ac:dyDescent="0.2">
      <c r="A89" s="42" t="s">
        <v>79</v>
      </c>
      <c r="B89" s="48" t="s">
        <v>78</v>
      </c>
      <c r="C89" s="47">
        <v>500000</v>
      </c>
      <c r="D89" s="49"/>
    </row>
    <row r="90" spans="1:4" x14ac:dyDescent="0.2">
      <c r="B90" s="48"/>
      <c r="C90" s="47"/>
      <c r="D90" s="49"/>
    </row>
    <row r="91" spans="1:4" x14ac:dyDescent="0.2">
      <c r="A91" s="51" t="s">
        <v>77</v>
      </c>
      <c r="B91" s="50" t="s">
        <v>76</v>
      </c>
      <c r="C91" s="40">
        <f>SUM(C92:C93)</f>
        <v>137280</v>
      </c>
      <c r="D91" s="49"/>
    </row>
    <row r="92" spans="1:4" x14ac:dyDescent="0.2">
      <c r="A92" s="42" t="s">
        <v>75</v>
      </c>
      <c r="B92" s="41" t="s">
        <v>74</v>
      </c>
      <c r="C92" s="47">
        <v>87280</v>
      </c>
      <c r="D92" s="49"/>
    </row>
    <row r="93" spans="1:4" x14ac:dyDescent="0.2">
      <c r="A93" s="42" t="s">
        <v>73</v>
      </c>
      <c r="B93" s="48" t="s">
        <v>72</v>
      </c>
      <c r="C93" s="47">
        <v>50000</v>
      </c>
      <c r="D93" s="49"/>
    </row>
    <row r="94" spans="1:4" ht="12" customHeight="1" x14ac:dyDescent="0.2">
      <c r="B94" s="48"/>
      <c r="C94" s="47"/>
      <c r="D94" s="49"/>
    </row>
    <row r="95" spans="1:4" x14ac:dyDescent="0.2">
      <c r="B95" s="48"/>
      <c r="C95" s="47"/>
      <c r="D95" s="46"/>
    </row>
    <row r="96" spans="1:4" ht="13.5" thickBot="1" x14ac:dyDescent="0.25">
      <c r="B96" s="45" t="s">
        <v>71</v>
      </c>
      <c r="D96" s="44">
        <f>SUM(D51:D95)</f>
        <v>29847940</v>
      </c>
    </row>
    <row r="97" ht="13.5" thickTop="1" x14ac:dyDescent="0.2"/>
  </sheetData>
  <mergeCells count="3">
    <mergeCell ref="A1:D1"/>
    <mergeCell ref="A2:D2"/>
    <mergeCell ref="B3:E3"/>
  </mergeCells>
  <printOptions horizontalCentered="1" verticalCentered="1"/>
  <pageMargins left="0.39370078740157483" right="0.39370078740157483" top="0.39370078740157483" bottom="0.39370078740157483" header="0.51181102362204722" footer="0.51181102362204722"/>
  <pageSetup scale="82" firstPageNumber="0" fitToHeight="2" orientation="portrait" r:id="rId1"/>
  <headerFooter alignWithMargins="0">
    <oddFooter xml:space="preserve">&amp;LRealizado por: &amp;RRevisado por: </oddFooter>
  </headerFooter>
  <rowBreaks count="1" manualBreakCount="1">
    <brk id="46"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3"/>
  <sheetViews>
    <sheetView view="pageBreakPreview" topLeftCell="A21" zoomScaleNormal="100" zoomScaleSheetLayoutView="100" workbookViewId="0">
      <selection activeCell="B51" sqref="B51:D51"/>
    </sheetView>
  </sheetViews>
  <sheetFormatPr baseColWidth="10" defaultRowHeight="12.75" x14ac:dyDescent="0.2"/>
  <cols>
    <col min="1" max="1" width="9.7109375" style="48" customWidth="1"/>
    <col min="2" max="2" width="51.28515625" style="41" customWidth="1"/>
    <col min="3" max="3" width="23.28515625" style="39" customWidth="1"/>
    <col min="4" max="4" width="23.42578125" style="40" customWidth="1"/>
    <col min="5" max="5" width="19.5703125" style="39" hidden="1" customWidth="1"/>
    <col min="6" max="6" width="16.28515625" style="38" hidden="1" customWidth="1"/>
    <col min="7" max="7" width="12.7109375" style="38" hidden="1" customWidth="1"/>
    <col min="8" max="8" width="14.85546875" style="37" hidden="1" customWidth="1"/>
    <col min="9" max="9" width="21.28515625" style="36" hidden="1" customWidth="1"/>
    <col min="10" max="16" width="0" style="36" hidden="1" customWidth="1"/>
    <col min="17" max="17" width="17.28515625" style="36" bestFit="1" customWidth="1"/>
    <col min="18" max="18" width="21.42578125" style="36" customWidth="1"/>
    <col min="19" max="19" width="11.42578125" style="36"/>
    <col min="20" max="20" width="14.5703125" style="36" bestFit="1" customWidth="1"/>
    <col min="21" max="16384" width="11.42578125" style="36"/>
  </cols>
  <sheetData>
    <row r="1" spans="1:11" s="74" customFormat="1" ht="14.25" x14ac:dyDescent="0.2">
      <c r="A1" s="125" t="s">
        <v>1</v>
      </c>
      <c r="B1" s="125"/>
      <c r="C1" s="125"/>
      <c r="D1" s="125"/>
      <c r="E1" s="77"/>
      <c r="F1" s="76"/>
      <c r="G1" s="76"/>
      <c r="H1" s="75"/>
    </row>
    <row r="2" spans="1:11" ht="14.25" customHeight="1" x14ac:dyDescent="0.2">
      <c r="A2" s="125" t="str">
        <f>+[2]SOLICITUD!A2</f>
        <v xml:space="preserve"> MODIFICACIÓN  PRESUPUESTARIA Nº1-2020</v>
      </c>
      <c r="B2" s="125"/>
      <c r="C2" s="125"/>
      <c r="D2" s="125"/>
    </row>
    <row r="3" spans="1:11" ht="13.5" customHeight="1" x14ac:dyDescent="0.2">
      <c r="B3" s="125"/>
      <c r="C3" s="125"/>
      <c r="D3" s="125"/>
      <c r="E3" s="125"/>
    </row>
    <row r="4" spans="1:11" ht="10.5" customHeight="1" x14ac:dyDescent="0.2"/>
    <row r="5" spans="1:11" x14ac:dyDescent="0.2">
      <c r="A5" s="72" t="s">
        <v>27</v>
      </c>
      <c r="B5" s="72"/>
      <c r="C5" s="71"/>
      <c r="D5" s="71"/>
    </row>
    <row r="6" spans="1:11" ht="11.25" customHeight="1" x14ac:dyDescent="0.2"/>
    <row r="7" spans="1:11" x14ac:dyDescent="0.2">
      <c r="A7" s="68" t="s">
        <v>8</v>
      </c>
      <c r="B7" s="50" t="s">
        <v>125</v>
      </c>
      <c r="C7" s="47"/>
      <c r="F7" s="70">
        <v>1</v>
      </c>
      <c r="G7" s="70">
        <v>2</v>
      </c>
      <c r="H7" s="69">
        <v>3</v>
      </c>
      <c r="I7" s="65"/>
      <c r="J7" s="65"/>
      <c r="K7" s="65"/>
    </row>
    <row r="8" spans="1:11" x14ac:dyDescent="0.2">
      <c r="A8" s="68"/>
      <c r="B8" s="50"/>
      <c r="C8" s="47"/>
      <c r="F8" s="70"/>
      <c r="G8" s="70"/>
      <c r="H8" s="69"/>
      <c r="I8" s="65"/>
      <c r="J8" s="65"/>
      <c r="K8" s="65"/>
    </row>
    <row r="9" spans="1:11" hidden="1" x14ac:dyDescent="0.2">
      <c r="A9" s="68">
        <v>0</v>
      </c>
      <c r="B9" s="50" t="s">
        <v>124</v>
      </c>
      <c r="C9" s="47"/>
      <c r="D9" s="40">
        <f>+C11+C14</f>
        <v>0</v>
      </c>
      <c r="F9" s="70"/>
      <c r="G9" s="70"/>
      <c r="H9" s="69"/>
      <c r="I9" s="65"/>
      <c r="J9" s="65"/>
      <c r="K9" s="65"/>
    </row>
    <row r="10" spans="1:11" hidden="1" x14ac:dyDescent="0.2">
      <c r="A10" s="68"/>
      <c r="B10" s="50"/>
      <c r="C10" s="47"/>
      <c r="F10" s="70"/>
      <c r="G10" s="70"/>
      <c r="H10" s="69"/>
      <c r="I10" s="65"/>
      <c r="J10" s="65"/>
      <c r="K10" s="65"/>
    </row>
    <row r="11" spans="1:11" hidden="1" x14ac:dyDescent="0.2">
      <c r="A11" s="68">
        <v>0.01</v>
      </c>
      <c r="B11" s="50" t="s">
        <v>123</v>
      </c>
      <c r="C11" s="40">
        <f>+C12</f>
        <v>0</v>
      </c>
      <c r="F11" s="70"/>
      <c r="G11" s="70"/>
      <c r="H11" s="69"/>
      <c r="I11" s="65"/>
      <c r="J11" s="65"/>
      <c r="K11" s="65"/>
    </row>
    <row r="12" spans="1:11" hidden="1" x14ac:dyDescent="0.2">
      <c r="A12" s="48" t="s">
        <v>159</v>
      </c>
      <c r="B12" s="41" t="s">
        <v>158</v>
      </c>
      <c r="C12" s="47"/>
      <c r="F12" s="70"/>
      <c r="G12" s="70"/>
      <c r="H12" s="69"/>
      <c r="I12" s="65"/>
      <c r="J12" s="65"/>
      <c r="K12" s="65"/>
    </row>
    <row r="13" spans="1:11" hidden="1" x14ac:dyDescent="0.2">
      <c r="A13" s="60"/>
      <c r="B13" s="60"/>
      <c r="C13" s="47"/>
      <c r="F13" s="70"/>
      <c r="G13" s="70"/>
      <c r="H13" s="69"/>
      <c r="I13" s="65"/>
      <c r="J13" s="65"/>
      <c r="K13" s="65"/>
    </row>
    <row r="14" spans="1:11" hidden="1" x14ac:dyDescent="0.2">
      <c r="A14" s="68">
        <v>0.02</v>
      </c>
      <c r="B14" s="50" t="s">
        <v>157</v>
      </c>
      <c r="C14" s="40">
        <f>SUM(C15:C16)</f>
        <v>0</v>
      </c>
      <c r="F14" s="70"/>
      <c r="G14" s="70"/>
      <c r="H14" s="69"/>
      <c r="I14" s="65"/>
      <c r="J14" s="65"/>
      <c r="K14" s="65"/>
    </row>
    <row r="15" spans="1:11" hidden="1" x14ac:dyDescent="0.2">
      <c r="A15" s="60" t="s">
        <v>156</v>
      </c>
      <c r="B15" s="60" t="s">
        <v>155</v>
      </c>
      <c r="C15" s="47"/>
      <c r="F15" s="70"/>
      <c r="G15" s="70"/>
      <c r="H15" s="69"/>
      <c r="I15" s="65"/>
      <c r="J15" s="65"/>
      <c r="K15" s="65"/>
    </row>
    <row r="16" spans="1:11" hidden="1" x14ac:dyDescent="0.2">
      <c r="A16" s="60" t="s">
        <v>154</v>
      </c>
      <c r="B16" s="60" t="s">
        <v>153</v>
      </c>
      <c r="C16" s="47"/>
      <c r="F16" s="70"/>
      <c r="G16" s="70"/>
      <c r="H16" s="69"/>
      <c r="I16" s="65"/>
      <c r="J16" s="65"/>
      <c r="K16" s="65"/>
    </row>
    <row r="17" spans="1:11" hidden="1" x14ac:dyDescent="0.2">
      <c r="A17" s="68"/>
      <c r="B17" s="50"/>
      <c r="C17" s="40"/>
      <c r="F17" s="70"/>
      <c r="G17" s="70"/>
      <c r="H17" s="69"/>
      <c r="I17" s="65"/>
      <c r="J17" s="65"/>
      <c r="K17" s="65"/>
    </row>
    <row r="18" spans="1:11" x14ac:dyDescent="0.2">
      <c r="A18" s="51">
        <v>0</v>
      </c>
      <c r="B18" s="50" t="s">
        <v>124</v>
      </c>
      <c r="C18" s="47"/>
      <c r="D18" s="40">
        <f>+C20</f>
        <v>8240240</v>
      </c>
      <c r="F18" s="70"/>
      <c r="G18" s="70"/>
      <c r="H18" s="69"/>
      <c r="I18" s="65"/>
      <c r="J18" s="65"/>
      <c r="K18" s="65"/>
    </row>
    <row r="19" spans="1:11" x14ac:dyDescent="0.2">
      <c r="A19" s="51"/>
      <c r="B19" s="50"/>
      <c r="C19" s="47"/>
      <c r="F19" s="70"/>
      <c r="G19" s="70"/>
      <c r="H19" s="69"/>
      <c r="I19" s="65"/>
      <c r="J19" s="65"/>
      <c r="K19" s="65"/>
    </row>
    <row r="20" spans="1:11" x14ac:dyDescent="0.2">
      <c r="A20" s="51">
        <v>0.01</v>
      </c>
      <c r="B20" s="50" t="s">
        <v>123</v>
      </c>
      <c r="C20" s="40">
        <f>+C21</f>
        <v>8240240</v>
      </c>
      <c r="F20" s="70"/>
      <c r="G20" s="70"/>
      <c r="H20" s="69"/>
      <c r="I20" s="65"/>
      <c r="J20" s="65"/>
      <c r="K20" s="65"/>
    </row>
    <row r="21" spans="1:11" x14ac:dyDescent="0.2">
      <c r="A21" s="42" t="s">
        <v>159</v>
      </c>
      <c r="B21" s="41" t="s">
        <v>158</v>
      </c>
      <c r="C21" s="47">
        <v>8240240</v>
      </c>
      <c r="F21" s="70"/>
      <c r="G21" s="70"/>
      <c r="H21" s="69"/>
      <c r="I21" s="65"/>
      <c r="J21" s="65"/>
      <c r="K21" s="65"/>
    </row>
    <row r="22" spans="1:11" ht="38.25" customHeight="1" x14ac:dyDescent="0.2">
      <c r="A22" s="58"/>
      <c r="B22" s="78" t="s">
        <v>186</v>
      </c>
      <c r="C22" s="47"/>
      <c r="F22" s="70"/>
      <c r="G22" s="70"/>
      <c r="H22" s="69"/>
      <c r="I22" s="65"/>
      <c r="J22" s="65"/>
      <c r="K22" s="65"/>
    </row>
    <row r="23" spans="1:11" x14ac:dyDescent="0.2">
      <c r="A23" s="51"/>
      <c r="B23" s="50"/>
      <c r="C23" s="40"/>
      <c r="F23" s="70"/>
      <c r="G23" s="70"/>
      <c r="H23" s="69"/>
      <c r="I23" s="65"/>
      <c r="J23" s="65"/>
      <c r="K23" s="65"/>
    </row>
    <row r="24" spans="1:11" x14ac:dyDescent="0.2">
      <c r="A24" s="51" t="s">
        <v>117</v>
      </c>
      <c r="B24" s="50" t="s">
        <v>28</v>
      </c>
      <c r="C24" s="47"/>
      <c r="D24" s="40">
        <f>+C26+C37+C41</f>
        <v>15425000</v>
      </c>
      <c r="F24" s="70"/>
      <c r="G24" s="70"/>
      <c r="H24" s="69"/>
      <c r="I24" s="65"/>
      <c r="J24" s="65"/>
      <c r="K24" s="65"/>
    </row>
    <row r="25" spans="1:11" x14ac:dyDescent="0.2">
      <c r="A25" s="51"/>
      <c r="B25" s="50"/>
      <c r="C25" s="47"/>
      <c r="F25" s="70"/>
      <c r="G25" s="70"/>
      <c r="H25" s="69"/>
      <c r="I25" s="65"/>
      <c r="J25" s="65"/>
      <c r="K25" s="65"/>
    </row>
    <row r="26" spans="1:11" x14ac:dyDescent="0.2">
      <c r="A26" s="68" t="s">
        <v>108</v>
      </c>
      <c r="B26" s="50" t="s">
        <v>107</v>
      </c>
      <c r="C26" s="40">
        <f>SUM(C27:C33)</f>
        <v>11808000</v>
      </c>
      <c r="F26" s="70"/>
      <c r="G26" s="70"/>
      <c r="H26" s="69"/>
      <c r="I26" s="65"/>
      <c r="J26" s="65"/>
      <c r="K26" s="65"/>
    </row>
    <row r="27" spans="1:11" x14ac:dyDescent="0.2">
      <c r="A27" s="48" t="s">
        <v>152</v>
      </c>
      <c r="B27" s="48" t="s">
        <v>151</v>
      </c>
      <c r="C27" s="47">
        <v>4900000</v>
      </c>
      <c r="F27" s="70"/>
      <c r="G27" s="70"/>
      <c r="H27" s="69"/>
      <c r="I27" s="65"/>
      <c r="J27" s="65"/>
      <c r="K27" s="65"/>
    </row>
    <row r="28" spans="1:11" ht="25.5" x14ac:dyDescent="0.2">
      <c r="B28" s="78" t="s">
        <v>185</v>
      </c>
      <c r="C28" s="47"/>
      <c r="F28" s="70"/>
      <c r="G28" s="70"/>
      <c r="H28" s="69"/>
      <c r="I28" s="65"/>
      <c r="J28" s="65"/>
      <c r="K28" s="65"/>
    </row>
    <row r="29" spans="1:11" x14ac:dyDescent="0.2">
      <c r="B29" s="48"/>
      <c r="C29" s="47"/>
      <c r="F29" s="70"/>
      <c r="G29" s="70"/>
      <c r="H29" s="69"/>
      <c r="I29" s="65"/>
      <c r="J29" s="65"/>
      <c r="K29" s="65"/>
    </row>
    <row r="30" spans="1:11" x14ac:dyDescent="0.2">
      <c r="A30" s="48" t="s">
        <v>150</v>
      </c>
      <c r="B30" s="48" t="s">
        <v>149</v>
      </c>
      <c r="C30" s="47">
        <v>2508000</v>
      </c>
      <c r="F30" s="70"/>
      <c r="G30" s="70"/>
      <c r="H30" s="69"/>
      <c r="I30" s="65"/>
      <c r="J30" s="65"/>
      <c r="K30" s="65"/>
    </row>
    <row r="31" spans="1:11" ht="38.25" x14ac:dyDescent="0.2">
      <c r="B31" s="78" t="s">
        <v>184</v>
      </c>
      <c r="C31" s="47"/>
      <c r="F31" s="70"/>
      <c r="G31" s="70"/>
      <c r="H31" s="69"/>
      <c r="I31" s="65"/>
      <c r="J31" s="65"/>
      <c r="K31" s="65"/>
    </row>
    <row r="32" spans="1:11" x14ac:dyDescent="0.2">
      <c r="B32" s="48"/>
      <c r="C32" s="47"/>
      <c r="F32" s="70"/>
      <c r="G32" s="70"/>
      <c r="H32" s="69"/>
      <c r="I32" s="65"/>
      <c r="J32" s="65"/>
      <c r="K32" s="65"/>
    </row>
    <row r="33" spans="1:20" x14ac:dyDescent="0.2">
      <c r="A33" s="48" t="s">
        <v>148</v>
      </c>
      <c r="B33" s="48" t="s">
        <v>147</v>
      </c>
      <c r="C33" s="47">
        <v>4400000</v>
      </c>
      <c r="F33" s="67"/>
      <c r="G33" s="67"/>
      <c r="H33" s="66"/>
      <c r="I33" s="65"/>
      <c r="J33" s="65"/>
      <c r="K33" s="65"/>
    </row>
    <row r="34" spans="1:20" ht="136.5" customHeight="1" x14ac:dyDescent="0.2">
      <c r="B34" s="78" t="s">
        <v>183</v>
      </c>
      <c r="C34" s="47"/>
      <c r="F34" s="67"/>
      <c r="G34" s="67"/>
      <c r="H34" s="66"/>
      <c r="I34" s="65"/>
      <c r="J34" s="65"/>
      <c r="K34" s="65"/>
    </row>
    <row r="35" spans="1:20" x14ac:dyDescent="0.2">
      <c r="B35" s="48"/>
      <c r="C35" s="47"/>
      <c r="F35" s="67"/>
      <c r="G35" s="67"/>
      <c r="H35" s="66"/>
      <c r="I35" s="65"/>
      <c r="J35" s="65"/>
      <c r="K35" s="65"/>
    </row>
    <row r="36" spans="1:20" x14ac:dyDescent="0.2">
      <c r="A36" s="51"/>
      <c r="B36" s="50"/>
      <c r="C36" s="47"/>
      <c r="F36" s="67"/>
      <c r="G36" s="67"/>
      <c r="H36" s="66"/>
      <c r="I36" s="65"/>
      <c r="J36" s="65"/>
      <c r="K36" s="65"/>
    </row>
    <row r="37" spans="1:20" x14ac:dyDescent="0.2">
      <c r="A37" s="68" t="s">
        <v>102</v>
      </c>
      <c r="B37" s="53" t="s">
        <v>101</v>
      </c>
      <c r="C37" s="40">
        <f>SUM(C38)</f>
        <v>542000</v>
      </c>
      <c r="F37" s="67"/>
      <c r="G37" s="67"/>
      <c r="H37" s="66"/>
      <c r="I37" s="65"/>
      <c r="J37" s="65"/>
      <c r="K37" s="65"/>
    </row>
    <row r="38" spans="1:20" x14ac:dyDescent="0.2">
      <c r="A38" s="48" t="s">
        <v>146</v>
      </c>
      <c r="B38" s="36" t="s">
        <v>145</v>
      </c>
      <c r="C38" s="47">
        <v>542000</v>
      </c>
      <c r="F38" s="67"/>
      <c r="G38" s="67"/>
      <c r="H38" s="66"/>
      <c r="I38" s="65"/>
      <c r="J38" s="65"/>
      <c r="K38" s="65"/>
    </row>
    <row r="39" spans="1:20" ht="57" customHeight="1" x14ac:dyDescent="0.2">
      <c r="B39" s="78" t="s">
        <v>182</v>
      </c>
      <c r="C39" s="47"/>
      <c r="F39" s="67"/>
      <c r="G39" s="67"/>
      <c r="H39" s="66"/>
      <c r="I39" s="65"/>
      <c r="J39" s="65"/>
      <c r="K39" s="65"/>
    </row>
    <row r="40" spans="1:20" x14ac:dyDescent="0.2">
      <c r="A40" s="42"/>
      <c r="B40" s="48"/>
      <c r="C40" s="47"/>
      <c r="F40" s="67"/>
      <c r="G40" s="67"/>
      <c r="H40" s="66"/>
      <c r="I40" s="65"/>
      <c r="J40" s="65"/>
      <c r="K40" s="65"/>
    </row>
    <row r="41" spans="1:20" x14ac:dyDescent="0.2">
      <c r="A41" s="51" t="s">
        <v>144</v>
      </c>
      <c r="B41" s="50" t="s">
        <v>92</v>
      </c>
      <c r="C41" s="40">
        <f>+C43+C46</f>
        <v>3075000</v>
      </c>
      <c r="F41" s="67"/>
      <c r="G41" s="67"/>
      <c r="H41" s="66"/>
      <c r="I41" s="65"/>
      <c r="J41" s="65"/>
      <c r="K41" s="65"/>
    </row>
    <row r="42" spans="1:20" x14ac:dyDescent="0.2">
      <c r="A42" s="51"/>
      <c r="B42" s="50"/>
      <c r="C42" s="40"/>
      <c r="F42" s="67"/>
      <c r="G42" s="67"/>
      <c r="H42" s="66"/>
      <c r="I42" s="65"/>
      <c r="J42" s="65"/>
      <c r="K42" s="65"/>
    </row>
    <row r="43" spans="1:20" x14ac:dyDescent="0.2">
      <c r="A43" s="42" t="s">
        <v>142</v>
      </c>
      <c r="B43" s="36" t="s">
        <v>141</v>
      </c>
      <c r="C43" s="47">
        <v>1375000</v>
      </c>
      <c r="F43" s="67"/>
      <c r="G43" s="67"/>
      <c r="H43" s="66"/>
      <c r="I43" s="65"/>
      <c r="J43" s="65"/>
      <c r="K43" s="65"/>
    </row>
    <row r="44" spans="1:20" ht="57.75" customHeight="1" x14ac:dyDescent="0.2">
      <c r="A44" s="42"/>
      <c r="B44" s="78" t="s">
        <v>181</v>
      </c>
      <c r="C44" s="47"/>
      <c r="F44" s="67"/>
      <c r="G44" s="67"/>
      <c r="H44" s="66"/>
      <c r="I44" s="65"/>
      <c r="J44" s="65"/>
      <c r="K44" s="65"/>
      <c r="R44" s="42" t="s">
        <v>142</v>
      </c>
      <c r="S44" s="54" t="s">
        <v>141</v>
      </c>
      <c r="T44" s="47">
        <v>1375000</v>
      </c>
    </row>
    <row r="45" spans="1:20" x14ac:dyDescent="0.2">
      <c r="A45" s="36"/>
      <c r="B45" s="36"/>
      <c r="C45" s="36"/>
      <c r="F45" s="67"/>
      <c r="G45" s="67"/>
      <c r="H45" s="66"/>
      <c r="I45" s="65"/>
      <c r="J45" s="65"/>
      <c r="K45" s="65"/>
      <c r="R45" s="36" t="s">
        <v>181</v>
      </c>
    </row>
    <row r="46" spans="1:20" x14ac:dyDescent="0.2">
      <c r="A46" s="42" t="s">
        <v>140</v>
      </c>
      <c r="B46" s="36" t="s">
        <v>139</v>
      </c>
      <c r="C46" s="47">
        <v>1700000</v>
      </c>
      <c r="F46" s="67"/>
      <c r="G46" s="67"/>
      <c r="H46" s="66"/>
      <c r="I46" s="65"/>
      <c r="J46" s="65"/>
      <c r="K46" s="65"/>
    </row>
    <row r="47" spans="1:20" ht="51" x14ac:dyDescent="0.2">
      <c r="A47" s="42"/>
      <c r="B47" s="78" t="s">
        <v>180</v>
      </c>
      <c r="C47" s="47"/>
      <c r="F47" s="67"/>
      <c r="G47" s="67"/>
      <c r="H47" s="66"/>
      <c r="I47" s="65"/>
      <c r="J47" s="65"/>
      <c r="K47" s="65"/>
    </row>
    <row r="48" spans="1:20" x14ac:dyDescent="0.2">
      <c r="A48" s="42"/>
      <c r="B48" s="48"/>
      <c r="C48" s="47"/>
      <c r="F48" s="67"/>
      <c r="G48" s="67"/>
      <c r="H48" s="66"/>
      <c r="I48" s="65"/>
      <c r="J48" s="65"/>
      <c r="K48" s="65"/>
    </row>
    <row r="49" spans="1:11" ht="17.25" customHeight="1" x14ac:dyDescent="0.2">
      <c r="A49" s="51" t="s">
        <v>89</v>
      </c>
      <c r="B49" s="52" t="s">
        <v>88</v>
      </c>
      <c r="C49" s="47"/>
      <c r="D49" s="40">
        <f>+C51</f>
        <v>1182700</v>
      </c>
      <c r="F49" s="67"/>
      <c r="G49" s="67"/>
      <c r="H49" s="66"/>
      <c r="I49" s="65"/>
      <c r="J49" s="65"/>
      <c r="K49" s="65"/>
    </row>
    <row r="50" spans="1:11" x14ac:dyDescent="0.2">
      <c r="A50" s="51"/>
      <c r="B50" s="52"/>
      <c r="C50" s="47"/>
      <c r="F50" s="67"/>
      <c r="G50" s="67"/>
      <c r="H50" s="66"/>
      <c r="I50" s="65"/>
      <c r="J50" s="65"/>
      <c r="K50" s="65"/>
    </row>
    <row r="51" spans="1:11" ht="40.5" customHeight="1" x14ac:dyDescent="0.2">
      <c r="A51" s="51" t="s">
        <v>77</v>
      </c>
      <c r="B51" s="52" t="s">
        <v>76</v>
      </c>
      <c r="C51" s="40">
        <f>SUM(C52:C55)</f>
        <v>1182700</v>
      </c>
      <c r="F51" s="67"/>
      <c r="G51" s="67"/>
      <c r="H51" s="66"/>
      <c r="I51" s="65"/>
      <c r="J51" s="65"/>
      <c r="K51" s="65"/>
    </row>
    <row r="52" spans="1:11" x14ac:dyDescent="0.2">
      <c r="A52" s="42" t="s">
        <v>136</v>
      </c>
      <c r="B52" s="36" t="s">
        <v>179</v>
      </c>
      <c r="C52" s="47">
        <v>400000</v>
      </c>
      <c r="F52" s="67"/>
      <c r="G52" s="67"/>
      <c r="H52" s="66"/>
      <c r="I52" s="65"/>
      <c r="J52" s="65"/>
      <c r="K52" s="65"/>
    </row>
    <row r="53" spans="1:11" ht="51" x14ac:dyDescent="0.2">
      <c r="A53" s="42"/>
      <c r="B53" s="78" t="s">
        <v>178</v>
      </c>
      <c r="C53" s="47"/>
      <c r="F53" s="81"/>
      <c r="G53" s="81"/>
      <c r="H53" s="80"/>
      <c r="I53" s="79"/>
      <c r="J53" s="79"/>
      <c r="K53" s="79"/>
    </row>
    <row r="54" spans="1:11" x14ac:dyDescent="0.2">
      <c r="A54" s="42"/>
      <c r="B54" s="36"/>
      <c r="C54" s="47"/>
      <c r="F54" s="81"/>
      <c r="G54" s="81"/>
      <c r="H54" s="80"/>
      <c r="I54" s="79"/>
      <c r="J54" s="79"/>
      <c r="K54" s="79"/>
    </row>
    <row r="55" spans="1:11" x14ac:dyDescent="0.2">
      <c r="A55" s="42" t="s">
        <v>134</v>
      </c>
      <c r="B55" s="36" t="s">
        <v>133</v>
      </c>
      <c r="C55" s="47">
        <v>782700</v>
      </c>
    </row>
    <row r="56" spans="1:11" ht="69.75" customHeight="1" x14ac:dyDescent="0.2">
      <c r="A56" s="42"/>
      <c r="B56" s="78" t="s">
        <v>177</v>
      </c>
      <c r="C56" s="47"/>
    </row>
    <row r="57" spans="1:11" x14ac:dyDescent="0.2">
      <c r="A57" s="42"/>
      <c r="B57" s="48"/>
      <c r="C57" s="47"/>
    </row>
    <row r="58" spans="1:11" x14ac:dyDescent="0.2">
      <c r="A58" s="51">
        <v>6</v>
      </c>
      <c r="B58" s="50" t="s">
        <v>132</v>
      </c>
      <c r="C58" s="47"/>
      <c r="D58" s="40">
        <f>+C59</f>
        <v>5000000</v>
      </c>
    </row>
    <row r="59" spans="1:11" x14ac:dyDescent="0.2">
      <c r="A59" s="51">
        <v>6.03</v>
      </c>
      <c r="B59" s="55" t="s">
        <v>131</v>
      </c>
      <c r="C59" s="40">
        <f>+C60</f>
        <v>5000000</v>
      </c>
    </row>
    <row r="60" spans="1:11" x14ac:dyDescent="0.2">
      <c r="A60" s="42" t="s">
        <v>130</v>
      </c>
      <c r="B60" s="54" t="s">
        <v>129</v>
      </c>
      <c r="C60" s="47">
        <v>5000000</v>
      </c>
    </row>
    <row r="61" spans="1:11" ht="38.25" x14ac:dyDescent="0.2">
      <c r="A61" s="42"/>
      <c r="B61" s="78" t="s">
        <v>176</v>
      </c>
      <c r="C61" s="47"/>
    </row>
    <row r="62" spans="1:11" x14ac:dyDescent="0.2">
      <c r="A62" s="42"/>
      <c r="B62" s="54"/>
      <c r="C62" s="47"/>
    </row>
    <row r="63" spans="1:11" x14ac:dyDescent="0.2">
      <c r="A63" s="42"/>
      <c r="B63" s="48"/>
      <c r="C63" s="47"/>
    </row>
    <row r="64" spans="1:11" ht="13.5" thickBot="1" x14ac:dyDescent="0.25">
      <c r="A64" s="42"/>
      <c r="B64" s="45" t="s">
        <v>128</v>
      </c>
      <c r="D64" s="44">
        <f>SUM(D18:D63)</f>
        <v>29847940</v>
      </c>
    </row>
    <row r="65" spans="1:20" ht="13.5" thickTop="1" x14ac:dyDescent="0.2">
      <c r="A65" s="42"/>
      <c r="B65" s="45"/>
    </row>
    <row r="66" spans="1:20" x14ac:dyDescent="0.2">
      <c r="A66" s="63" t="s">
        <v>127</v>
      </c>
      <c r="B66" s="62"/>
      <c r="D66" s="40" t="s">
        <v>126</v>
      </c>
    </row>
    <row r="67" spans="1:20" x14ac:dyDescent="0.2">
      <c r="A67" s="61"/>
      <c r="B67" s="45"/>
      <c r="D67" s="40" t="s">
        <v>10</v>
      </c>
    </row>
    <row r="68" spans="1:20" x14ac:dyDescent="0.2">
      <c r="A68" s="61" t="s">
        <v>8</v>
      </c>
      <c r="B68" s="45" t="s">
        <v>125</v>
      </c>
    </row>
    <row r="69" spans="1:20" x14ac:dyDescent="0.2">
      <c r="A69" s="61"/>
      <c r="B69" s="45"/>
    </row>
    <row r="70" spans="1:20" x14ac:dyDescent="0.2">
      <c r="A70" s="51">
        <v>0</v>
      </c>
      <c r="B70" s="52" t="s">
        <v>124</v>
      </c>
      <c r="C70" s="47"/>
      <c r="D70" s="40">
        <f>+C72+C76</f>
        <v>13240240</v>
      </c>
    </row>
    <row r="71" spans="1:20" x14ac:dyDescent="0.2">
      <c r="A71" s="51"/>
      <c r="B71" s="52"/>
      <c r="C71" s="47"/>
    </row>
    <row r="72" spans="1:20" x14ac:dyDescent="0.2">
      <c r="A72" s="51">
        <v>0.01</v>
      </c>
      <c r="B72" s="50" t="s">
        <v>123</v>
      </c>
      <c r="C72" s="40">
        <f>+C73</f>
        <v>6000000</v>
      </c>
    </row>
    <row r="73" spans="1:20" x14ac:dyDescent="0.2">
      <c r="A73" s="58" t="s">
        <v>122</v>
      </c>
      <c r="B73" s="60" t="s">
        <v>121</v>
      </c>
      <c r="C73" s="47">
        <v>6000000</v>
      </c>
    </row>
    <row r="74" spans="1:20" ht="38.25" x14ac:dyDescent="0.2">
      <c r="A74" s="58"/>
      <c r="B74" s="78" t="s">
        <v>175</v>
      </c>
      <c r="C74" s="47"/>
    </row>
    <row r="75" spans="1:20" x14ac:dyDescent="0.2">
      <c r="A75" s="58"/>
      <c r="B75" s="60"/>
      <c r="C75" s="47"/>
    </row>
    <row r="76" spans="1:20" x14ac:dyDescent="0.2">
      <c r="A76" s="51">
        <v>0.03</v>
      </c>
      <c r="B76" s="53" t="s">
        <v>120</v>
      </c>
      <c r="C76" s="40">
        <f>SUM(C77:C77)</f>
        <v>7240240</v>
      </c>
    </row>
    <row r="77" spans="1:20" x14ac:dyDescent="0.2">
      <c r="A77" s="60" t="s">
        <v>119</v>
      </c>
      <c r="B77" s="60" t="s">
        <v>118</v>
      </c>
      <c r="C77" s="59">
        <v>7240240</v>
      </c>
    </row>
    <row r="78" spans="1:20" s="39" customFormat="1" ht="45.75" customHeight="1" x14ac:dyDescent="0.2">
      <c r="A78" s="58"/>
      <c r="B78" s="78" t="s">
        <v>174</v>
      </c>
      <c r="C78" s="47"/>
      <c r="D78" s="40"/>
      <c r="F78" s="38"/>
      <c r="G78" s="38"/>
      <c r="H78" s="37"/>
      <c r="I78" s="36"/>
      <c r="J78" s="36"/>
      <c r="K78" s="36"/>
      <c r="L78" s="36"/>
      <c r="M78" s="36"/>
      <c r="N78" s="36"/>
      <c r="O78" s="36"/>
      <c r="P78" s="36"/>
      <c r="Q78" s="36"/>
      <c r="R78" s="36"/>
      <c r="S78" s="36"/>
      <c r="T78" s="36"/>
    </row>
    <row r="79" spans="1:20" s="39" customFormat="1" x14ac:dyDescent="0.2">
      <c r="A79" s="58"/>
      <c r="B79" s="78"/>
      <c r="C79" s="47"/>
      <c r="D79" s="40"/>
      <c r="F79" s="38"/>
      <c r="G79" s="38"/>
      <c r="H79" s="37"/>
      <c r="I79" s="36"/>
      <c r="J79" s="36"/>
      <c r="K79" s="36"/>
      <c r="L79" s="36"/>
      <c r="M79" s="36"/>
      <c r="N79" s="36"/>
      <c r="O79" s="36"/>
      <c r="P79" s="36"/>
      <c r="Q79" s="36"/>
      <c r="R79" s="36"/>
      <c r="S79" s="36"/>
      <c r="T79" s="36"/>
    </row>
    <row r="80" spans="1:20" s="39" customFormat="1" x14ac:dyDescent="0.2">
      <c r="A80" s="51" t="s">
        <v>117</v>
      </c>
      <c r="B80" s="52" t="s">
        <v>28</v>
      </c>
      <c r="C80" s="47"/>
      <c r="D80" s="56">
        <f>+C86+C90+C97+C101+C108+C82</f>
        <v>15425000</v>
      </c>
      <c r="F80" s="38"/>
      <c r="G80" s="38"/>
      <c r="H80" s="37"/>
      <c r="I80" s="36"/>
      <c r="J80" s="36"/>
      <c r="K80" s="36"/>
      <c r="L80" s="36"/>
      <c r="M80" s="36"/>
      <c r="N80" s="36"/>
      <c r="O80" s="36"/>
      <c r="P80" s="36"/>
      <c r="Q80" s="36"/>
      <c r="R80" s="36"/>
      <c r="S80" s="36"/>
      <c r="T80" s="36"/>
    </row>
    <row r="81" spans="1:20" s="39" customFormat="1" x14ac:dyDescent="0.2">
      <c r="A81" s="51"/>
      <c r="B81" s="52"/>
      <c r="C81" s="47"/>
      <c r="D81" s="56"/>
      <c r="F81" s="38"/>
      <c r="G81" s="38"/>
      <c r="H81" s="37"/>
      <c r="I81" s="36"/>
      <c r="J81" s="36"/>
      <c r="K81" s="36"/>
      <c r="L81" s="36"/>
      <c r="M81" s="36"/>
      <c r="N81" s="36"/>
      <c r="O81" s="36"/>
      <c r="P81" s="36"/>
      <c r="Q81" s="36"/>
      <c r="R81" s="36"/>
      <c r="S81" s="36"/>
      <c r="T81" s="36"/>
    </row>
    <row r="82" spans="1:20" s="39" customFormat="1" ht="33.75" customHeight="1" x14ac:dyDescent="0.2">
      <c r="A82" s="51" t="s">
        <v>116</v>
      </c>
      <c r="B82" s="52" t="s">
        <v>115</v>
      </c>
      <c r="C82" s="40">
        <f>+C83</f>
        <v>4900000</v>
      </c>
      <c r="D82" s="56"/>
      <c r="F82" s="38"/>
      <c r="G82" s="38"/>
      <c r="H82" s="37"/>
      <c r="I82" s="36"/>
      <c r="J82" s="36"/>
      <c r="K82" s="36"/>
      <c r="L82" s="36"/>
      <c r="M82" s="36"/>
      <c r="N82" s="36"/>
      <c r="O82" s="36"/>
      <c r="P82" s="36"/>
      <c r="Q82" s="36"/>
      <c r="R82" s="36"/>
      <c r="S82" s="36"/>
      <c r="T82" s="36"/>
    </row>
    <row r="83" spans="1:20" s="39" customFormat="1" x14ac:dyDescent="0.2">
      <c r="A83" s="42" t="s">
        <v>114</v>
      </c>
      <c r="B83" s="36" t="s">
        <v>113</v>
      </c>
      <c r="C83" s="47">
        <v>4900000</v>
      </c>
      <c r="D83" s="56"/>
      <c r="F83" s="38"/>
      <c r="G83" s="38"/>
      <c r="H83" s="37"/>
      <c r="I83" s="36"/>
      <c r="J83" s="36"/>
      <c r="K83" s="36"/>
      <c r="L83" s="36"/>
      <c r="M83" s="36"/>
      <c r="N83" s="36"/>
      <c r="O83" s="36"/>
      <c r="P83" s="36"/>
      <c r="Q83" s="36"/>
      <c r="R83" s="36"/>
      <c r="S83" s="36"/>
      <c r="T83" s="36"/>
    </row>
    <row r="84" spans="1:20" s="39" customFormat="1" ht="30" customHeight="1" x14ac:dyDescent="0.2">
      <c r="A84" s="42"/>
      <c r="B84" s="78" t="s">
        <v>173</v>
      </c>
      <c r="C84" s="47"/>
      <c r="D84" s="56"/>
      <c r="F84" s="38"/>
      <c r="G84" s="38"/>
      <c r="H84" s="37"/>
      <c r="I84" s="36"/>
      <c r="J84" s="36"/>
      <c r="K84" s="36"/>
      <c r="L84" s="36"/>
      <c r="M84" s="36"/>
      <c r="N84" s="36"/>
      <c r="O84" s="36"/>
      <c r="P84" s="36"/>
      <c r="Q84" s="36"/>
      <c r="R84" s="36"/>
      <c r="S84" s="36"/>
      <c r="T84" s="36"/>
    </row>
    <row r="85" spans="1:20" s="39" customFormat="1" x14ac:dyDescent="0.2">
      <c r="A85" s="51"/>
      <c r="B85" s="52"/>
      <c r="C85" s="47"/>
      <c r="D85" s="56"/>
      <c r="F85" s="38"/>
      <c r="G85" s="38"/>
      <c r="H85" s="37"/>
      <c r="I85" s="36"/>
      <c r="J85" s="36"/>
      <c r="K85" s="36"/>
      <c r="L85" s="36"/>
      <c r="M85" s="36"/>
      <c r="N85" s="36"/>
      <c r="O85" s="36"/>
      <c r="P85" s="36"/>
      <c r="Q85" s="36"/>
      <c r="R85" s="36"/>
      <c r="S85" s="36"/>
      <c r="T85" s="36"/>
    </row>
    <row r="86" spans="1:20" s="39" customFormat="1" x14ac:dyDescent="0.2">
      <c r="A86" s="51" t="s">
        <v>112</v>
      </c>
      <c r="B86" s="50" t="s">
        <v>111</v>
      </c>
      <c r="C86" s="40">
        <f>SUM(C87:C87)</f>
        <v>790000</v>
      </c>
      <c r="D86" s="56"/>
      <c r="F86" s="38"/>
      <c r="G86" s="38"/>
      <c r="H86" s="37"/>
      <c r="I86" s="36"/>
      <c r="J86" s="36"/>
      <c r="K86" s="36"/>
      <c r="L86" s="36"/>
      <c r="M86" s="36"/>
      <c r="N86" s="36"/>
      <c r="O86" s="36"/>
      <c r="P86" s="36"/>
      <c r="Q86" s="36"/>
      <c r="R86" s="36"/>
      <c r="S86" s="36"/>
      <c r="T86" s="36"/>
    </row>
    <row r="87" spans="1:20" s="39" customFormat="1" x14ac:dyDescent="0.2">
      <c r="A87" s="42" t="s">
        <v>110</v>
      </c>
      <c r="B87" s="48" t="s">
        <v>109</v>
      </c>
      <c r="C87" s="47">
        <v>790000</v>
      </c>
      <c r="D87" s="56"/>
      <c r="F87" s="38"/>
      <c r="G87" s="38"/>
      <c r="H87" s="37"/>
      <c r="I87" s="36"/>
      <c r="J87" s="36"/>
      <c r="K87" s="36"/>
      <c r="L87" s="36"/>
      <c r="M87" s="36"/>
      <c r="N87" s="36"/>
      <c r="O87" s="36"/>
      <c r="P87" s="36"/>
      <c r="Q87" s="36"/>
      <c r="R87" s="36"/>
      <c r="S87" s="36"/>
      <c r="T87" s="36"/>
    </row>
    <row r="88" spans="1:20" s="39" customFormat="1" ht="40.5" customHeight="1" x14ac:dyDescent="0.2">
      <c r="A88" s="42"/>
      <c r="B88" s="78" t="s">
        <v>172</v>
      </c>
      <c r="C88" s="47"/>
      <c r="D88" s="56"/>
      <c r="F88" s="38"/>
      <c r="G88" s="38"/>
      <c r="H88" s="37"/>
      <c r="I88" s="36"/>
      <c r="J88" s="36"/>
      <c r="K88" s="36"/>
      <c r="L88" s="36"/>
      <c r="M88" s="36"/>
      <c r="N88" s="36"/>
      <c r="O88" s="36"/>
      <c r="P88" s="36"/>
      <c r="Q88" s="36"/>
      <c r="R88" s="36"/>
      <c r="S88" s="36"/>
      <c r="T88" s="36"/>
    </row>
    <row r="89" spans="1:20" s="39" customFormat="1" x14ac:dyDescent="0.2">
      <c r="A89" s="42"/>
      <c r="B89" s="48"/>
      <c r="C89" s="47"/>
      <c r="D89" s="56"/>
      <c r="F89" s="38"/>
      <c r="G89" s="38"/>
      <c r="H89" s="37"/>
      <c r="I89" s="36"/>
      <c r="J89" s="36"/>
      <c r="K89" s="36"/>
      <c r="L89" s="36"/>
      <c r="M89" s="36"/>
      <c r="N89" s="36"/>
      <c r="O89" s="36"/>
      <c r="P89" s="36"/>
      <c r="Q89" s="36"/>
      <c r="R89" s="36"/>
      <c r="S89" s="36"/>
      <c r="T89" s="36"/>
    </row>
    <row r="90" spans="1:20" s="39" customFormat="1" x14ac:dyDescent="0.2">
      <c r="A90" s="51" t="s">
        <v>108</v>
      </c>
      <c r="B90" s="50" t="s">
        <v>107</v>
      </c>
      <c r="C90" s="40">
        <f>SUM(C91:C94)</f>
        <v>5935000</v>
      </c>
      <c r="D90" s="56"/>
      <c r="F90" s="38"/>
      <c r="G90" s="38"/>
      <c r="H90" s="37"/>
      <c r="I90" s="36"/>
      <c r="J90" s="36"/>
      <c r="K90" s="36"/>
      <c r="L90" s="36"/>
      <c r="M90" s="36"/>
      <c r="N90" s="36"/>
      <c r="O90" s="36"/>
      <c r="P90" s="36"/>
      <c r="Q90" s="36"/>
      <c r="R90" s="36"/>
      <c r="S90" s="36"/>
      <c r="T90" s="36"/>
    </row>
    <row r="91" spans="1:20" s="39" customFormat="1" x14ac:dyDescent="0.2">
      <c r="A91" s="48" t="s">
        <v>106</v>
      </c>
      <c r="B91" s="48" t="s">
        <v>105</v>
      </c>
      <c r="C91" s="47">
        <v>1000000</v>
      </c>
      <c r="D91" s="56"/>
      <c r="F91" s="38"/>
      <c r="G91" s="38"/>
      <c r="H91" s="37"/>
      <c r="I91" s="36"/>
      <c r="J91" s="36"/>
      <c r="K91" s="36"/>
      <c r="L91" s="36"/>
      <c r="M91" s="36"/>
      <c r="N91" s="36"/>
      <c r="O91" s="36"/>
      <c r="P91" s="36"/>
      <c r="Q91" s="36"/>
      <c r="R91" s="36"/>
      <c r="S91" s="36"/>
      <c r="T91" s="36"/>
    </row>
    <row r="92" spans="1:20" s="39" customFormat="1" ht="38.25" x14ac:dyDescent="0.2">
      <c r="A92" s="48"/>
      <c r="B92" s="78" t="s">
        <v>171</v>
      </c>
      <c r="C92" s="47"/>
      <c r="D92" s="56"/>
      <c r="F92" s="38"/>
      <c r="G92" s="38"/>
      <c r="H92" s="37"/>
      <c r="I92" s="36"/>
      <c r="J92" s="36"/>
      <c r="K92" s="36"/>
      <c r="L92" s="36"/>
      <c r="M92" s="36"/>
      <c r="N92" s="36"/>
      <c r="O92" s="36"/>
      <c r="P92" s="36"/>
      <c r="Q92" s="36"/>
      <c r="R92" s="36"/>
      <c r="S92" s="36"/>
      <c r="T92" s="36"/>
    </row>
    <row r="93" spans="1:20" s="39" customFormat="1" x14ac:dyDescent="0.2">
      <c r="A93" s="48"/>
      <c r="B93" s="48"/>
      <c r="C93" s="47"/>
      <c r="D93" s="56"/>
      <c r="F93" s="38"/>
      <c r="G93" s="38"/>
      <c r="H93" s="37"/>
      <c r="I93" s="36"/>
      <c r="J93" s="36"/>
      <c r="K93" s="36"/>
      <c r="L93" s="36"/>
      <c r="M93" s="36"/>
      <c r="N93" s="36"/>
      <c r="O93" s="36"/>
      <c r="P93" s="36"/>
      <c r="Q93" s="36"/>
      <c r="R93" s="36"/>
      <c r="S93" s="36"/>
      <c r="T93" s="36"/>
    </row>
    <row r="94" spans="1:20" s="39" customFormat="1" x14ac:dyDescent="0.2">
      <c r="A94" s="48" t="s">
        <v>104</v>
      </c>
      <c r="B94" s="48" t="s">
        <v>103</v>
      </c>
      <c r="C94" s="47">
        <v>4935000</v>
      </c>
      <c r="D94" s="56"/>
      <c r="F94" s="38"/>
      <c r="G94" s="38"/>
      <c r="H94" s="37"/>
      <c r="I94" s="36"/>
      <c r="J94" s="36"/>
      <c r="K94" s="36"/>
      <c r="L94" s="36"/>
      <c r="M94" s="36"/>
      <c r="N94" s="36"/>
      <c r="O94" s="36"/>
      <c r="P94" s="36"/>
      <c r="Q94" s="36"/>
      <c r="R94" s="36"/>
      <c r="S94" s="36"/>
      <c r="T94" s="36"/>
    </row>
    <row r="95" spans="1:20" s="39" customFormat="1" ht="38.25" x14ac:dyDescent="0.2">
      <c r="A95" s="48"/>
      <c r="B95" s="78" t="s">
        <v>170</v>
      </c>
      <c r="C95" s="47"/>
      <c r="D95" s="56"/>
      <c r="F95" s="38"/>
      <c r="G95" s="38"/>
      <c r="H95" s="37"/>
      <c r="I95" s="36"/>
      <c r="J95" s="36"/>
      <c r="K95" s="36"/>
      <c r="L95" s="36"/>
      <c r="M95" s="36"/>
      <c r="N95" s="36"/>
      <c r="O95" s="36"/>
      <c r="P95" s="36"/>
      <c r="Q95" s="36"/>
      <c r="R95" s="36"/>
      <c r="S95" s="36"/>
      <c r="T95" s="36"/>
    </row>
    <row r="96" spans="1:20" s="39" customFormat="1" x14ac:dyDescent="0.2">
      <c r="A96" s="42"/>
      <c r="B96" s="78"/>
      <c r="C96" s="47"/>
      <c r="D96" s="56"/>
      <c r="F96" s="38"/>
      <c r="G96" s="38"/>
      <c r="H96" s="37"/>
      <c r="I96" s="36"/>
      <c r="J96" s="36"/>
      <c r="K96" s="36"/>
      <c r="L96" s="36"/>
      <c r="M96" s="36"/>
      <c r="N96" s="36"/>
      <c r="O96" s="36"/>
      <c r="P96" s="36"/>
      <c r="Q96" s="36"/>
      <c r="R96" s="36"/>
      <c r="S96" s="36"/>
      <c r="T96" s="36"/>
    </row>
    <row r="97" spans="1:20" s="39" customFormat="1" x14ac:dyDescent="0.2">
      <c r="A97" s="51" t="s">
        <v>102</v>
      </c>
      <c r="B97" s="50" t="s">
        <v>101</v>
      </c>
      <c r="C97" s="40">
        <f>SUM(C98:C98)</f>
        <v>150000</v>
      </c>
      <c r="D97" s="56"/>
      <c r="F97" s="38"/>
      <c r="G97" s="38"/>
      <c r="H97" s="37"/>
      <c r="I97" s="36"/>
      <c r="J97" s="36"/>
      <c r="K97" s="36"/>
      <c r="L97" s="36"/>
      <c r="M97" s="36"/>
      <c r="N97" s="36"/>
      <c r="O97" s="36"/>
      <c r="P97" s="36"/>
      <c r="Q97" s="36"/>
      <c r="R97" s="36"/>
      <c r="S97" s="36"/>
      <c r="T97" s="36"/>
    </row>
    <row r="98" spans="1:20" s="39" customFormat="1" x14ac:dyDescent="0.2">
      <c r="A98" s="42" t="s">
        <v>100</v>
      </c>
      <c r="B98" s="48" t="s">
        <v>99</v>
      </c>
      <c r="C98" s="47">
        <v>150000</v>
      </c>
      <c r="D98" s="56"/>
      <c r="F98" s="38"/>
      <c r="G98" s="38"/>
      <c r="H98" s="37"/>
      <c r="I98" s="36"/>
      <c r="J98" s="36"/>
      <c r="K98" s="36"/>
      <c r="L98" s="36"/>
      <c r="M98" s="36"/>
      <c r="N98" s="36"/>
      <c r="O98" s="36"/>
      <c r="P98" s="36"/>
      <c r="Q98" s="36"/>
      <c r="R98" s="36"/>
      <c r="S98" s="36"/>
      <c r="T98" s="36"/>
    </row>
    <row r="99" spans="1:20" s="39" customFormat="1" ht="84" customHeight="1" x14ac:dyDescent="0.2">
      <c r="A99" s="42"/>
      <c r="B99" s="78" t="s">
        <v>169</v>
      </c>
      <c r="C99" s="47"/>
      <c r="D99" s="56"/>
      <c r="F99" s="38"/>
      <c r="G99" s="38"/>
      <c r="H99" s="37"/>
      <c r="I99" s="36"/>
      <c r="J99" s="36"/>
      <c r="K99" s="36"/>
      <c r="L99" s="36"/>
      <c r="M99" s="36"/>
      <c r="N99" s="36"/>
      <c r="O99" s="36"/>
      <c r="P99" s="36"/>
      <c r="Q99" s="36"/>
      <c r="R99" s="36"/>
      <c r="S99" s="36"/>
      <c r="T99" s="36"/>
    </row>
    <row r="100" spans="1:20" s="39" customFormat="1" x14ac:dyDescent="0.2">
      <c r="A100" s="42"/>
      <c r="B100" s="36"/>
      <c r="C100" s="47"/>
      <c r="D100" s="56"/>
      <c r="F100" s="38"/>
      <c r="G100" s="38"/>
      <c r="H100" s="37"/>
      <c r="I100" s="36"/>
      <c r="J100" s="36"/>
      <c r="K100" s="36"/>
      <c r="L100" s="36"/>
      <c r="M100" s="36"/>
      <c r="N100" s="36"/>
      <c r="O100" s="36"/>
      <c r="P100" s="36"/>
      <c r="Q100" s="36"/>
      <c r="R100" s="36"/>
      <c r="S100" s="36"/>
      <c r="T100" s="36"/>
    </row>
    <row r="101" spans="1:20" s="39" customFormat="1" x14ac:dyDescent="0.2">
      <c r="A101" s="51" t="s">
        <v>98</v>
      </c>
      <c r="B101" s="55" t="s">
        <v>97</v>
      </c>
      <c r="C101" s="40">
        <f>SUM(C102:C105)</f>
        <v>3575000</v>
      </c>
      <c r="D101" s="46"/>
      <c r="F101" s="38"/>
      <c r="G101" s="38"/>
      <c r="H101" s="37"/>
      <c r="I101" s="36"/>
      <c r="J101" s="36"/>
      <c r="K101" s="36"/>
      <c r="L101" s="36"/>
      <c r="M101" s="36"/>
      <c r="N101" s="36"/>
      <c r="O101" s="36"/>
      <c r="P101" s="36"/>
      <c r="Q101" s="36"/>
      <c r="R101" s="36"/>
      <c r="S101" s="36"/>
      <c r="T101" s="36"/>
    </row>
    <row r="102" spans="1:20" s="39" customFormat="1" x14ac:dyDescent="0.2">
      <c r="A102" s="42" t="s">
        <v>96</v>
      </c>
      <c r="B102" s="48" t="s">
        <v>95</v>
      </c>
      <c r="C102" s="47">
        <v>3375000</v>
      </c>
      <c r="D102" s="46"/>
      <c r="F102" s="38"/>
      <c r="G102" s="38"/>
      <c r="H102" s="37"/>
      <c r="I102" s="36"/>
      <c r="J102" s="36"/>
      <c r="K102" s="36"/>
      <c r="L102" s="36"/>
      <c r="M102" s="36"/>
      <c r="N102" s="36"/>
      <c r="O102" s="36"/>
      <c r="P102" s="36"/>
      <c r="Q102" s="36"/>
      <c r="R102" s="36"/>
      <c r="S102" s="36"/>
      <c r="T102" s="36"/>
    </row>
    <row r="103" spans="1:20" s="39" customFormat="1" ht="102" x14ac:dyDescent="0.2">
      <c r="A103" s="42"/>
      <c r="B103" s="78" t="s">
        <v>168</v>
      </c>
      <c r="C103" s="47"/>
      <c r="D103" s="46"/>
      <c r="F103" s="38"/>
      <c r="G103" s="38"/>
      <c r="H103" s="37"/>
      <c r="I103" s="36"/>
      <c r="J103" s="36"/>
      <c r="K103" s="36"/>
      <c r="L103" s="36"/>
      <c r="M103" s="36"/>
      <c r="N103" s="36"/>
      <c r="O103" s="36"/>
      <c r="P103" s="36"/>
      <c r="Q103" s="36"/>
      <c r="R103" s="36"/>
      <c r="S103" s="36"/>
      <c r="T103" s="36"/>
    </row>
    <row r="104" spans="1:20" s="39" customFormat="1" ht="12" customHeight="1" x14ac:dyDescent="0.2">
      <c r="A104" s="42"/>
      <c r="B104" s="48"/>
      <c r="C104" s="47"/>
      <c r="D104" s="46"/>
      <c r="F104" s="38"/>
      <c r="G104" s="38"/>
      <c r="H104" s="37"/>
      <c r="I104" s="36"/>
      <c r="J104" s="36"/>
      <c r="K104" s="36"/>
      <c r="L104" s="36"/>
      <c r="M104" s="36"/>
      <c r="N104" s="36"/>
      <c r="O104" s="36"/>
      <c r="P104" s="36"/>
      <c r="Q104" s="36"/>
      <c r="R104" s="36"/>
      <c r="S104" s="36"/>
      <c r="T104" s="36"/>
    </row>
    <row r="105" spans="1:20" s="39" customFormat="1" x14ac:dyDescent="0.2">
      <c r="A105" s="42" t="s">
        <v>94</v>
      </c>
      <c r="B105" s="48" t="s">
        <v>93</v>
      </c>
      <c r="C105" s="47">
        <v>200000</v>
      </c>
      <c r="D105" s="46"/>
      <c r="F105" s="38"/>
      <c r="G105" s="38"/>
      <c r="H105" s="37"/>
      <c r="I105" s="36"/>
      <c r="J105" s="36"/>
      <c r="K105" s="36"/>
      <c r="L105" s="36"/>
      <c r="M105" s="36"/>
      <c r="N105" s="36"/>
      <c r="O105" s="36"/>
      <c r="P105" s="36"/>
      <c r="Q105" s="36"/>
      <c r="R105" s="36"/>
      <c r="S105" s="36"/>
      <c r="T105" s="36"/>
    </row>
    <row r="106" spans="1:20" s="39" customFormat="1" ht="81.75" customHeight="1" x14ac:dyDescent="0.2">
      <c r="A106" s="42"/>
      <c r="B106" s="78" t="s">
        <v>167</v>
      </c>
      <c r="C106" s="47"/>
      <c r="D106" s="46"/>
      <c r="F106" s="38"/>
      <c r="G106" s="38"/>
      <c r="H106" s="37"/>
      <c r="I106" s="36"/>
      <c r="J106" s="36"/>
      <c r="K106" s="36"/>
      <c r="L106" s="36"/>
      <c r="M106" s="36"/>
      <c r="N106" s="36"/>
      <c r="O106" s="36"/>
      <c r="P106" s="36"/>
      <c r="Q106" s="36"/>
      <c r="R106" s="36"/>
      <c r="S106" s="36"/>
      <c r="T106" s="36"/>
    </row>
    <row r="107" spans="1:20" s="39" customFormat="1" ht="19.5" customHeight="1" x14ac:dyDescent="0.2">
      <c r="A107" s="42"/>
      <c r="B107" s="48"/>
      <c r="C107" s="47"/>
      <c r="D107" s="46"/>
      <c r="F107" s="38"/>
      <c r="G107" s="38"/>
      <c r="H107" s="37"/>
      <c r="I107" s="36"/>
      <c r="J107" s="36"/>
      <c r="K107" s="36"/>
      <c r="L107" s="36"/>
      <c r="M107" s="36"/>
      <c r="N107" s="36"/>
      <c r="O107" s="36"/>
      <c r="P107" s="36"/>
      <c r="Q107" s="36"/>
      <c r="R107" s="36"/>
      <c r="S107" s="36"/>
      <c r="T107" s="36"/>
    </row>
    <row r="108" spans="1:20" x14ac:dyDescent="0.2">
      <c r="A108" s="51">
        <v>1.08</v>
      </c>
      <c r="B108" s="55" t="s">
        <v>92</v>
      </c>
      <c r="C108" s="40">
        <f>SUM(C109:C109)</f>
        <v>75000</v>
      </c>
      <c r="D108" s="46"/>
      <c r="T108" s="64"/>
    </row>
    <row r="109" spans="1:20" x14ac:dyDescent="0.2">
      <c r="A109" s="42" t="s">
        <v>91</v>
      </c>
      <c r="B109" s="54" t="s">
        <v>90</v>
      </c>
      <c r="C109" s="47">
        <v>75000</v>
      </c>
      <c r="D109" s="46"/>
    </row>
    <row r="110" spans="1:20" ht="38.25" x14ac:dyDescent="0.2">
      <c r="A110" s="42"/>
      <c r="B110" s="78" t="s">
        <v>166</v>
      </c>
      <c r="C110" s="47"/>
      <c r="D110" s="46"/>
    </row>
    <row r="111" spans="1:20" x14ac:dyDescent="0.2">
      <c r="A111" s="42"/>
      <c r="B111" s="48"/>
      <c r="C111" s="47"/>
      <c r="D111" s="49"/>
    </row>
    <row r="112" spans="1:20" x14ac:dyDescent="0.2">
      <c r="A112" s="51" t="s">
        <v>89</v>
      </c>
      <c r="B112" s="52" t="s">
        <v>88</v>
      </c>
      <c r="C112" s="47"/>
      <c r="D112" s="40">
        <f>+C114+C121+C125</f>
        <v>1182700</v>
      </c>
    </row>
    <row r="113" spans="1:17" x14ac:dyDescent="0.2">
      <c r="A113" s="51"/>
      <c r="B113" s="52"/>
      <c r="C113" s="47"/>
    </row>
    <row r="114" spans="1:17" x14ac:dyDescent="0.2">
      <c r="A114" s="51" t="s">
        <v>87</v>
      </c>
      <c r="B114" s="53" t="s">
        <v>86</v>
      </c>
      <c r="C114" s="40">
        <f>SUM(C115:C118)</f>
        <v>545420</v>
      </c>
    </row>
    <row r="115" spans="1:17" x14ac:dyDescent="0.2">
      <c r="A115" s="42" t="s">
        <v>85</v>
      </c>
      <c r="B115" s="36" t="s">
        <v>84</v>
      </c>
      <c r="C115" s="47">
        <v>80000</v>
      </c>
      <c r="Q115" s="43">
        <f>+D115-D9</f>
        <v>0</v>
      </c>
    </row>
    <row r="116" spans="1:17" ht="25.5" x14ac:dyDescent="0.2">
      <c r="A116" s="42"/>
      <c r="B116" s="78" t="s">
        <v>165</v>
      </c>
      <c r="C116" s="47"/>
      <c r="Q116" s="43"/>
    </row>
    <row r="117" spans="1:17" x14ac:dyDescent="0.2">
      <c r="A117" s="42"/>
      <c r="B117" s="36"/>
      <c r="C117" s="47"/>
      <c r="Q117" s="43"/>
    </row>
    <row r="118" spans="1:17" x14ac:dyDescent="0.2">
      <c r="A118" s="42" t="s">
        <v>83</v>
      </c>
      <c r="B118" s="36" t="s">
        <v>82</v>
      </c>
      <c r="C118" s="47">
        <v>465420</v>
      </c>
    </row>
    <row r="119" spans="1:17" ht="38.25" x14ac:dyDescent="0.2">
      <c r="A119" s="42"/>
      <c r="B119" s="78" t="s">
        <v>164</v>
      </c>
      <c r="C119" s="47"/>
    </row>
    <row r="120" spans="1:17" x14ac:dyDescent="0.2">
      <c r="A120" s="51"/>
      <c r="B120" s="52"/>
      <c r="C120" s="47"/>
    </row>
    <row r="121" spans="1:17" ht="25.5" x14ac:dyDescent="0.2">
      <c r="A121" s="51" t="s">
        <v>81</v>
      </c>
      <c r="B121" s="50" t="s">
        <v>80</v>
      </c>
      <c r="C121" s="40">
        <f>+C122</f>
        <v>500000</v>
      </c>
    </row>
    <row r="122" spans="1:17" x14ac:dyDescent="0.2">
      <c r="A122" s="42" t="s">
        <v>79</v>
      </c>
      <c r="B122" s="48" t="s">
        <v>78</v>
      </c>
      <c r="C122" s="47">
        <v>500000</v>
      </c>
      <c r="D122" s="49"/>
    </row>
    <row r="123" spans="1:17" ht="38.25" x14ac:dyDescent="0.2">
      <c r="A123" s="42"/>
      <c r="B123" s="78" t="s">
        <v>163</v>
      </c>
      <c r="C123" s="47"/>
      <c r="D123" s="49"/>
    </row>
    <row r="124" spans="1:17" x14ac:dyDescent="0.2">
      <c r="A124" s="42"/>
      <c r="B124" s="48"/>
      <c r="C124" s="47"/>
      <c r="D124" s="49"/>
    </row>
    <row r="125" spans="1:17" x14ac:dyDescent="0.2">
      <c r="A125" s="51" t="s">
        <v>77</v>
      </c>
      <c r="B125" s="50" t="s">
        <v>76</v>
      </c>
      <c r="C125" s="40">
        <f>SUM(C126:C129)</f>
        <v>137280</v>
      </c>
      <c r="D125" s="49"/>
    </row>
    <row r="126" spans="1:17" x14ac:dyDescent="0.2">
      <c r="A126" s="42" t="s">
        <v>75</v>
      </c>
      <c r="B126" s="41" t="s">
        <v>74</v>
      </c>
      <c r="C126" s="47">
        <v>87280</v>
      </c>
      <c r="D126" s="49"/>
    </row>
    <row r="127" spans="1:17" ht="25.5" x14ac:dyDescent="0.2">
      <c r="A127" s="42"/>
      <c r="B127" s="78" t="s">
        <v>162</v>
      </c>
      <c r="C127" s="47"/>
      <c r="D127" s="49"/>
    </row>
    <row r="128" spans="1:17" x14ac:dyDescent="0.2">
      <c r="A128" s="42"/>
      <c r="C128" s="47"/>
      <c r="D128" s="49"/>
    </row>
    <row r="129" spans="1:4" x14ac:dyDescent="0.2">
      <c r="A129" s="42" t="s">
        <v>73</v>
      </c>
      <c r="B129" s="48" t="s">
        <v>161</v>
      </c>
      <c r="C129" s="47">
        <v>50000</v>
      </c>
      <c r="D129" s="49"/>
    </row>
    <row r="130" spans="1:4" ht="25.5" x14ac:dyDescent="0.2">
      <c r="A130" s="42"/>
      <c r="B130" s="78" t="s">
        <v>160</v>
      </c>
      <c r="C130" s="47"/>
      <c r="D130" s="49"/>
    </row>
    <row r="131" spans="1:4" x14ac:dyDescent="0.2">
      <c r="A131" s="42"/>
      <c r="B131" s="48"/>
      <c r="C131" s="47"/>
      <c r="D131" s="46"/>
    </row>
    <row r="132" spans="1:4" ht="13.5" thickBot="1" x14ac:dyDescent="0.25">
      <c r="A132" s="42"/>
      <c r="B132" s="45" t="s">
        <v>71</v>
      </c>
      <c r="D132" s="44">
        <f>SUM(D70:D131)</f>
        <v>29847940</v>
      </c>
    </row>
    <row r="133" spans="1:4" ht="13.5" thickTop="1" x14ac:dyDescent="0.2">
      <c r="A133" s="42"/>
    </row>
  </sheetData>
  <mergeCells count="3">
    <mergeCell ref="A1:D1"/>
    <mergeCell ref="A2:D2"/>
    <mergeCell ref="B3:E3"/>
  </mergeCells>
  <printOptions horizontalCentered="1" verticalCentered="1"/>
  <pageMargins left="0.39370078740157483" right="0.39370078740157483" top="0.39370078740157483" bottom="0.39370078740157483" header="0.51181102362204722" footer="0.51181102362204722"/>
  <pageSetup scale="90" firstPageNumber="0" fitToHeight="4" orientation="portrait" r:id="rId1"/>
  <headerFooter alignWithMargins="0">
    <oddFooter xml:space="preserve">&amp;LRealizado por: &amp;RRevisado por: </oddFooter>
  </headerFooter>
  <rowBreaks count="3" manualBreakCount="3">
    <brk id="45" max="4" man="1"/>
    <brk id="78" max="4" man="1"/>
    <brk id="111"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view="pageBreakPreview" topLeftCell="A13" zoomScaleNormal="100" zoomScaleSheetLayoutView="100" workbookViewId="0">
      <selection activeCell="B51" sqref="B51:D51"/>
    </sheetView>
  </sheetViews>
  <sheetFormatPr baseColWidth="10" defaultColWidth="11.42578125" defaultRowHeight="12.75" x14ac:dyDescent="0.2"/>
  <cols>
    <col min="1" max="1" width="9.7109375" style="42" customWidth="1"/>
    <col min="2" max="2" width="51.28515625" style="41" customWidth="1"/>
    <col min="3" max="3" width="23.28515625" style="39" customWidth="1"/>
    <col min="4" max="4" width="23.42578125" style="40" customWidth="1"/>
    <col min="5" max="5" width="19.5703125" style="39" hidden="1" customWidth="1"/>
    <col min="6" max="6" width="16.28515625" style="38" hidden="1" customWidth="1"/>
    <col min="7" max="7" width="12.7109375" style="38" hidden="1" customWidth="1"/>
    <col min="8" max="8" width="14.85546875" style="37" hidden="1" customWidth="1"/>
    <col min="9" max="9" width="21.28515625" style="36" hidden="1" customWidth="1"/>
    <col min="10" max="16" width="0" style="36" hidden="1" customWidth="1"/>
    <col min="17" max="17" width="17.28515625" style="36" bestFit="1" customWidth="1"/>
    <col min="18" max="18" width="21.42578125" style="36" customWidth="1"/>
    <col min="19" max="19" width="11.42578125" style="36"/>
    <col min="20" max="20" width="14.5703125" style="36" bestFit="1" customWidth="1"/>
    <col min="21" max="16384" width="11.42578125" style="36"/>
  </cols>
  <sheetData>
    <row r="1" spans="1:20" s="74" customFormat="1" ht="14.25" x14ac:dyDescent="0.2">
      <c r="A1" s="125" t="s">
        <v>1</v>
      </c>
      <c r="B1" s="125"/>
      <c r="C1" s="125"/>
      <c r="D1" s="125"/>
      <c r="E1" s="77"/>
      <c r="F1" s="76"/>
      <c r="G1" s="76"/>
      <c r="H1" s="75"/>
    </row>
    <row r="2" spans="1:20" ht="14.25" customHeight="1" x14ac:dyDescent="0.2">
      <c r="A2" s="125" t="str">
        <f>+[5]SOLICITUD!A2</f>
        <v xml:space="preserve"> MODIFICACIÓN  PRESUPUESTARIA Nº2-2020</v>
      </c>
      <c r="B2" s="125"/>
      <c r="C2" s="125"/>
      <c r="D2" s="125"/>
    </row>
    <row r="3" spans="1:20" ht="13.5" customHeight="1" x14ac:dyDescent="0.2">
      <c r="B3" s="125"/>
      <c r="C3" s="125"/>
      <c r="D3" s="125"/>
      <c r="E3" s="125"/>
    </row>
    <row r="4" spans="1:20" ht="10.5" customHeight="1" x14ac:dyDescent="0.2"/>
    <row r="5" spans="1:20" x14ac:dyDescent="0.2">
      <c r="A5" s="73" t="s">
        <v>27</v>
      </c>
      <c r="B5" s="72"/>
      <c r="C5" s="71"/>
      <c r="D5" s="71"/>
    </row>
    <row r="6" spans="1:20" ht="11.25" customHeight="1" x14ac:dyDescent="0.2"/>
    <row r="7" spans="1:20" x14ac:dyDescent="0.2">
      <c r="A7" s="51" t="s">
        <v>8</v>
      </c>
      <c r="B7" s="50" t="s">
        <v>125</v>
      </c>
      <c r="C7" s="47"/>
      <c r="F7" s="70">
        <v>1</v>
      </c>
      <c r="G7" s="70">
        <v>2</v>
      </c>
      <c r="H7" s="69">
        <v>3</v>
      </c>
      <c r="I7" s="65"/>
      <c r="J7" s="65"/>
      <c r="K7" s="65"/>
    </row>
    <row r="8" spans="1:20" x14ac:dyDescent="0.2">
      <c r="A8" s="51"/>
      <c r="B8" s="50"/>
      <c r="C8" s="47"/>
      <c r="F8" s="70"/>
      <c r="G8" s="70"/>
      <c r="H8" s="69"/>
      <c r="I8" s="65"/>
      <c r="J8" s="65"/>
      <c r="K8" s="65"/>
    </row>
    <row r="9" spans="1:20" x14ac:dyDescent="0.2">
      <c r="B9" s="48"/>
      <c r="C9" s="47"/>
      <c r="F9" s="67"/>
      <c r="G9" s="67"/>
      <c r="H9" s="66"/>
      <c r="I9" s="65"/>
      <c r="J9" s="65"/>
      <c r="K9" s="65"/>
    </row>
    <row r="10" spans="1:20" x14ac:dyDescent="0.2">
      <c r="A10" s="51" t="s">
        <v>187</v>
      </c>
      <c r="B10" s="52" t="s">
        <v>33</v>
      </c>
      <c r="C10" s="47"/>
      <c r="D10" s="40">
        <f>+C12</f>
        <v>109393345</v>
      </c>
    </row>
    <row r="11" spans="1:20" x14ac:dyDescent="0.2">
      <c r="A11" s="51"/>
      <c r="B11" s="52"/>
      <c r="C11" s="47"/>
    </row>
    <row r="12" spans="1:20" x14ac:dyDescent="0.2">
      <c r="A12" s="51" t="s">
        <v>188</v>
      </c>
      <c r="B12" s="52" t="s">
        <v>49</v>
      </c>
      <c r="C12" s="40">
        <f>SUM(C13:C13)</f>
        <v>109393345</v>
      </c>
    </row>
    <row r="13" spans="1:20" x14ac:dyDescent="0.2">
      <c r="A13" s="42" t="s">
        <v>189</v>
      </c>
      <c r="B13" s="36" t="s">
        <v>190</v>
      </c>
      <c r="C13" s="47">
        <v>109393345</v>
      </c>
    </row>
    <row r="14" spans="1:20" x14ac:dyDescent="0.2">
      <c r="B14" s="48"/>
      <c r="C14" s="47"/>
      <c r="Q14" s="64"/>
    </row>
    <row r="15" spans="1:20" ht="13.5" thickBot="1" x14ac:dyDescent="0.25">
      <c r="B15" s="45" t="s">
        <v>128</v>
      </c>
      <c r="D15" s="44">
        <f>SUM(D9:D14)</f>
        <v>109393345</v>
      </c>
      <c r="T15" s="64"/>
    </row>
    <row r="16" spans="1:20" ht="13.5" thickTop="1" x14ac:dyDescent="0.2">
      <c r="B16" s="45"/>
    </row>
    <row r="17" spans="1:18" x14ac:dyDescent="0.2">
      <c r="A17" s="63" t="s">
        <v>127</v>
      </c>
      <c r="B17" s="62"/>
      <c r="D17" s="40" t="s">
        <v>126</v>
      </c>
    </row>
    <row r="18" spans="1:18" x14ac:dyDescent="0.2">
      <c r="A18" s="61"/>
      <c r="B18" s="45"/>
      <c r="D18" s="40" t="s">
        <v>10</v>
      </c>
    </row>
    <row r="19" spans="1:18" x14ac:dyDescent="0.2">
      <c r="A19" s="61" t="s">
        <v>8</v>
      </c>
      <c r="B19" s="45" t="s">
        <v>125</v>
      </c>
    </row>
    <row r="20" spans="1:18" x14ac:dyDescent="0.2">
      <c r="A20" s="61"/>
      <c r="B20" s="45"/>
    </row>
    <row r="21" spans="1:18" x14ac:dyDescent="0.2">
      <c r="A21" s="51" t="s">
        <v>187</v>
      </c>
      <c r="B21" s="52" t="s">
        <v>33</v>
      </c>
      <c r="C21" s="47"/>
      <c r="D21" s="40">
        <f>+C23</f>
        <v>109393345</v>
      </c>
    </row>
    <row r="22" spans="1:18" x14ac:dyDescent="0.2">
      <c r="A22" s="51"/>
      <c r="B22" s="52"/>
      <c r="C22" s="47"/>
    </row>
    <row r="23" spans="1:18" x14ac:dyDescent="0.2">
      <c r="A23" s="51" t="s">
        <v>191</v>
      </c>
      <c r="B23" s="53" t="s">
        <v>34</v>
      </c>
      <c r="C23" s="40">
        <f>SUM(C24:C24)</f>
        <v>109393345</v>
      </c>
    </row>
    <row r="24" spans="1:18" x14ac:dyDescent="0.2">
      <c r="A24" s="42" t="s">
        <v>38</v>
      </c>
      <c r="B24" s="36" t="s">
        <v>39</v>
      </c>
      <c r="C24" s="47">
        <v>109393345</v>
      </c>
    </row>
    <row r="25" spans="1:18" x14ac:dyDescent="0.2">
      <c r="B25" s="36"/>
      <c r="C25" s="47"/>
    </row>
    <row r="26" spans="1:18" x14ac:dyDescent="0.2">
      <c r="A26" s="51"/>
      <c r="B26" s="52"/>
      <c r="C26" s="47"/>
    </row>
    <row r="27" spans="1:18" x14ac:dyDescent="0.2">
      <c r="B27" s="48"/>
      <c r="C27" s="47"/>
      <c r="D27" s="46"/>
    </row>
    <row r="28" spans="1:18" ht="13.5" thickBot="1" x14ac:dyDescent="0.25">
      <c r="B28" s="45" t="s">
        <v>71</v>
      </c>
      <c r="D28" s="44">
        <f>SUM(D21:D27)</f>
        <v>109393345</v>
      </c>
      <c r="R28" s="43">
        <f>+D28-D15</f>
        <v>0</v>
      </c>
    </row>
    <row r="29" spans="1:18" ht="13.5" thickTop="1" x14ac:dyDescent="0.2"/>
  </sheetData>
  <mergeCells count="3">
    <mergeCell ref="A1:D1"/>
    <mergeCell ref="A2:D2"/>
    <mergeCell ref="B3:E3"/>
  </mergeCells>
  <printOptions horizontalCentered="1" verticalCentered="1"/>
  <pageMargins left="0.39370078740157483" right="0.39370078740157483" top="0.39370078740157483" bottom="0.39370078740157483" header="0.51181102362204722" footer="0.51181102362204722"/>
  <pageSetup scale="93" firstPageNumber="0" orientation="portrait" r:id="rId1"/>
  <headerFooter alignWithMargins="0">
    <oddFooter xml:space="preserve">&amp;LRealizado por: &amp;RRevisado por: </oddFooter>
  </headerFooter>
  <rowBreaks count="1" manualBreakCount="1">
    <brk id="16"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8"/>
  <sheetViews>
    <sheetView topLeftCell="A105" zoomScaleNormal="100" workbookViewId="0">
      <selection activeCell="B51" sqref="B51:D51"/>
    </sheetView>
  </sheetViews>
  <sheetFormatPr baseColWidth="10" defaultRowHeight="12.75" x14ac:dyDescent="0.2"/>
  <cols>
    <col min="1" max="1" width="9.7109375" style="42" customWidth="1"/>
    <col min="2" max="2" width="51.28515625" style="41" customWidth="1"/>
    <col min="3" max="3" width="23.28515625" style="39" customWidth="1"/>
    <col min="4" max="4" width="23.42578125" style="40" customWidth="1"/>
    <col min="5" max="5" width="19.5703125" style="39" hidden="1" customWidth="1"/>
    <col min="6" max="6" width="16.28515625" style="38" hidden="1" customWidth="1"/>
    <col min="7" max="7" width="12.7109375" style="38" hidden="1" customWidth="1"/>
    <col min="8" max="8" width="14.85546875" style="37" hidden="1" customWidth="1"/>
    <col min="9" max="9" width="21.28515625" style="36" hidden="1" customWidth="1"/>
    <col min="10" max="16" width="0" style="36" hidden="1" customWidth="1"/>
    <col min="17" max="17" width="17.28515625" style="36" bestFit="1" customWidth="1"/>
    <col min="18" max="18" width="21.42578125" style="36" customWidth="1"/>
    <col min="19" max="19" width="11.42578125" style="36"/>
    <col min="20" max="20" width="14.5703125" style="36" bestFit="1" customWidth="1"/>
    <col min="21" max="256" width="11.42578125" style="36"/>
    <col min="257" max="257" width="9.7109375" style="36" customWidth="1"/>
    <col min="258" max="258" width="51.28515625" style="36" customWidth="1"/>
    <col min="259" max="259" width="23.28515625" style="36" customWidth="1"/>
    <col min="260" max="260" width="23.42578125" style="36" customWidth="1"/>
    <col min="261" max="272" width="0" style="36" hidden="1" customWidth="1"/>
    <col min="273" max="273" width="17.28515625" style="36" bestFit="1" customWidth="1"/>
    <col min="274" max="274" width="21.42578125" style="36" customWidth="1"/>
    <col min="275" max="275" width="11.42578125" style="36"/>
    <col min="276" max="276" width="14.5703125" style="36" bestFit="1" customWidth="1"/>
    <col min="277" max="512" width="11.42578125" style="36"/>
    <col min="513" max="513" width="9.7109375" style="36" customWidth="1"/>
    <col min="514" max="514" width="51.28515625" style="36" customWidth="1"/>
    <col min="515" max="515" width="23.28515625" style="36" customWidth="1"/>
    <col min="516" max="516" width="23.42578125" style="36" customWidth="1"/>
    <col min="517" max="528" width="0" style="36" hidden="1" customWidth="1"/>
    <col min="529" max="529" width="17.28515625" style="36" bestFit="1" customWidth="1"/>
    <col min="530" max="530" width="21.42578125" style="36" customWidth="1"/>
    <col min="531" max="531" width="11.42578125" style="36"/>
    <col min="532" max="532" width="14.5703125" style="36" bestFit="1" customWidth="1"/>
    <col min="533" max="768" width="11.42578125" style="36"/>
    <col min="769" max="769" width="9.7109375" style="36" customWidth="1"/>
    <col min="770" max="770" width="51.28515625" style="36" customWidth="1"/>
    <col min="771" max="771" width="23.28515625" style="36" customWidth="1"/>
    <col min="772" max="772" width="23.42578125" style="36" customWidth="1"/>
    <col min="773" max="784" width="0" style="36" hidden="1" customWidth="1"/>
    <col min="785" max="785" width="17.28515625" style="36" bestFit="1" customWidth="1"/>
    <col min="786" max="786" width="21.42578125" style="36" customWidth="1"/>
    <col min="787" max="787" width="11.42578125" style="36"/>
    <col min="788" max="788" width="14.5703125" style="36" bestFit="1" customWidth="1"/>
    <col min="789" max="1024" width="11.42578125" style="36"/>
    <col min="1025" max="1025" width="9.7109375" style="36" customWidth="1"/>
    <col min="1026" max="1026" width="51.28515625" style="36" customWidth="1"/>
    <col min="1027" max="1027" width="23.28515625" style="36" customWidth="1"/>
    <col min="1028" max="1028" width="23.42578125" style="36" customWidth="1"/>
    <col min="1029" max="1040" width="0" style="36" hidden="1" customWidth="1"/>
    <col min="1041" max="1041" width="17.28515625" style="36" bestFit="1" customWidth="1"/>
    <col min="1042" max="1042" width="21.42578125" style="36" customWidth="1"/>
    <col min="1043" max="1043" width="11.42578125" style="36"/>
    <col min="1044" max="1044" width="14.5703125" style="36" bestFit="1" customWidth="1"/>
    <col min="1045" max="1280" width="11.42578125" style="36"/>
    <col min="1281" max="1281" width="9.7109375" style="36" customWidth="1"/>
    <col min="1282" max="1282" width="51.28515625" style="36" customWidth="1"/>
    <col min="1283" max="1283" width="23.28515625" style="36" customWidth="1"/>
    <col min="1284" max="1284" width="23.42578125" style="36" customWidth="1"/>
    <col min="1285" max="1296" width="0" style="36" hidden="1" customWidth="1"/>
    <col min="1297" max="1297" width="17.28515625" style="36" bestFit="1" customWidth="1"/>
    <col min="1298" max="1298" width="21.42578125" style="36" customWidth="1"/>
    <col min="1299" max="1299" width="11.42578125" style="36"/>
    <col min="1300" max="1300" width="14.5703125" style="36" bestFit="1" customWidth="1"/>
    <col min="1301" max="1536" width="11.42578125" style="36"/>
    <col min="1537" max="1537" width="9.7109375" style="36" customWidth="1"/>
    <col min="1538" max="1538" width="51.28515625" style="36" customWidth="1"/>
    <col min="1539" max="1539" width="23.28515625" style="36" customWidth="1"/>
    <col min="1540" max="1540" width="23.42578125" style="36" customWidth="1"/>
    <col min="1541" max="1552" width="0" style="36" hidden="1" customWidth="1"/>
    <col min="1553" max="1553" width="17.28515625" style="36" bestFit="1" customWidth="1"/>
    <col min="1554" max="1554" width="21.42578125" style="36" customWidth="1"/>
    <col min="1555" max="1555" width="11.42578125" style="36"/>
    <col min="1556" max="1556" width="14.5703125" style="36" bestFit="1" customWidth="1"/>
    <col min="1557" max="1792" width="11.42578125" style="36"/>
    <col min="1793" max="1793" width="9.7109375" style="36" customWidth="1"/>
    <col min="1794" max="1794" width="51.28515625" style="36" customWidth="1"/>
    <col min="1795" max="1795" width="23.28515625" style="36" customWidth="1"/>
    <col min="1796" max="1796" width="23.42578125" style="36" customWidth="1"/>
    <col min="1797" max="1808" width="0" style="36" hidden="1" customWidth="1"/>
    <col min="1809" max="1809" width="17.28515625" style="36" bestFit="1" customWidth="1"/>
    <col min="1810" max="1810" width="21.42578125" style="36" customWidth="1"/>
    <col min="1811" max="1811" width="11.42578125" style="36"/>
    <col min="1812" max="1812" width="14.5703125" style="36" bestFit="1" customWidth="1"/>
    <col min="1813" max="2048" width="11.42578125" style="36"/>
    <col min="2049" max="2049" width="9.7109375" style="36" customWidth="1"/>
    <col min="2050" max="2050" width="51.28515625" style="36" customWidth="1"/>
    <col min="2051" max="2051" width="23.28515625" style="36" customWidth="1"/>
    <col min="2052" max="2052" width="23.42578125" style="36" customWidth="1"/>
    <col min="2053" max="2064" width="0" style="36" hidden="1" customWidth="1"/>
    <col min="2065" max="2065" width="17.28515625" style="36" bestFit="1" customWidth="1"/>
    <col min="2066" max="2066" width="21.42578125" style="36" customWidth="1"/>
    <col min="2067" max="2067" width="11.42578125" style="36"/>
    <col min="2068" max="2068" width="14.5703125" style="36" bestFit="1" customWidth="1"/>
    <col min="2069" max="2304" width="11.42578125" style="36"/>
    <col min="2305" max="2305" width="9.7109375" style="36" customWidth="1"/>
    <col min="2306" max="2306" width="51.28515625" style="36" customWidth="1"/>
    <col min="2307" max="2307" width="23.28515625" style="36" customWidth="1"/>
    <col min="2308" max="2308" width="23.42578125" style="36" customWidth="1"/>
    <col min="2309" max="2320" width="0" style="36" hidden="1" customWidth="1"/>
    <col min="2321" max="2321" width="17.28515625" style="36" bestFit="1" customWidth="1"/>
    <col min="2322" max="2322" width="21.42578125" style="36" customWidth="1"/>
    <col min="2323" max="2323" width="11.42578125" style="36"/>
    <col min="2324" max="2324" width="14.5703125" style="36" bestFit="1" customWidth="1"/>
    <col min="2325" max="2560" width="11.42578125" style="36"/>
    <col min="2561" max="2561" width="9.7109375" style="36" customWidth="1"/>
    <col min="2562" max="2562" width="51.28515625" style="36" customWidth="1"/>
    <col min="2563" max="2563" width="23.28515625" style="36" customWidth="1"/>
    <col min="2564" max="2564" width="23.42578125" style="36" customWidth="1"/>
    <col min="2565" max="2576" width="0" style="36" hidden="1" customWidth="1"/>
    <col min="2577" max="2577" width="17.28515625" style="36" bestFit="1" customWidth="1"/>
    <col min="2578" max="2578" width="21.42578125" style="36" customWidth="1"/>
    <col min="2579" max="2579" width="11.42578125" style="36"/>
    <col min="2580" max="2580" width="14.5703125" style="36" bestFit="1" customWidth="1"/>
    <col min="2581" max="2816" width="11.42578125" style="36"/>
    <col min="2817" max="2817" width="9.7109375" style="36" customWidth="1"/>
    <col min="2818" max="2818" width="51.28515625" style="36" customWidth="1"/>
    <col min="2819" max="2819" width="23.28515625" style="36" customWidth="1"/>
    <col min="2820" max="2820" width="23.42578125" style="36" customWidth="1"/>
    <col min="2821" max="2832" width="0" style="36" hidden="1" customWidth="1"/>
    <col min="2833" max="2833" width="17.28515625" style="36" bestFit="1" customWidth="1"/>
    <col min="2834" max="2834" width="21.42578125" style="36" customWidth="1"/>
    <col min="2835" max="2835" width="11.42578125" style="36"/>
    <col min="2836" max="2836" width="14.5703125" style="36" bestFit="1" customWidth="1"/>
    <col min="2837" max="3072" width="11.42578125" style="36"/>
    <col min="3073" max="3073" width="9.7109375" style="36" customWidth="1"/>
    <col min="3074" max="3074" width="51.28515625" style="36" customWidth="1"/>
    <col min="3075" max="3075" width="23.28515625" style="36" customWidth="1"/>
    <col min="3076" max="3076" width="23.42578125" style="36" customWidth="1"/>
    <col min="3077" max="3088" width="0" style="36" hidden="1" customWidth="1"/>
    <col min="3089" max="3089" width="17.28515625" style="36" bestFit="1" customWidth="1"/>
    <col min="3090" max="3090" width="21.42578125" style="36" customWidth="1"/>
    <col min="3091" max="3091" width="11.42578125" style="36"/>
    <col min="3092" max="3092" width="14.5703125" style="36" bestFit="1" customWidth="1"/>
    <col min="3093" max="3328" width="11.42578125" style="36"/>
    <col min="3329" max="3329" width="9.7109375" style="36" customWidth="1"/>
    <col min="3330" max="3330" width="51.28515625" style="36" customWidth="1"/>
    <col min="3331" max="3331" width="23.28515625" style="36" customWidth="1"/>
    <col min="3332" max="3332" width="23.42578125" style="36" customWidth="1"/>
    <col min="3333" max="3344" width="0" style="36" hidden="1" customWidth="1"/>
    <col min="3345" max="3345" width="17.28515625" style="36" bestFit="1" customWidth="1"/>
    <col min="3346" max="3346" width="21.42578125" style="36" customWidth="1"/>
    <col min="3347" max="3347" width="11.42578125" style="36"/>
    <col min="3348" max="3348" width="14.5703125" style="36" bestFit="1" customWidth="1"/>
    <col min="3349" max="3584" width="11.42578125" style="36"/>
    <col min="3585" max="3585" width="9.7109375" style="36" customWidth="1"/>
    <col min="3586" max="3586" width="51.28515625" style="36" customWidth="1"/>
    <col min="3587" max="3587" width="23.28515625" style="36" customWidth="1"/>
    <col min="3588" max="3588" width="23.42578125" style="36" customWidth="1"/>
    <col min="3589" max="3600" width="0" style="36" hidden="1" customWidth="1"/>
    <col min="3601" max="3601" width="17.28515625" style="36" bestFit="1" customWidth="1"/>
    <col min="3602" max="3602" width="21.42578125" style="36" customWidth="1"/>
    <col min="3603" max="3603" width="11.42578125" style="36"/>
    <col min="3604" max="3604" width="14.5703125" style="36" bestFit="1" customWidth="1"/>
    <col min="3605" max="3840" width="11.42578125" style="36"/>
    <col min="3841" max="3841" width="9.7109375" style="36" customWidth="1"/>
    <col min="3842" max="3842" width="51.28515625" style="36" customWidth="1"/>
    <col min="3843" max="3843" width="23.28515625" style="36" customWidth="1"/>
    <col min="3844" max="3844" width="23.42578125" style="36" customWidth="1"/>
    <col min="3845" max="3856" width="0" style="36" hidden="1" customWidth="1"/>
    <col min="3857" max="3857" width="17.28515625" style="36" bestFit="1" customWidth="1"/>
    <col min="3858" max="3858" width="21.42578125" style="36" customWidth="1"/>
    <col min="3859" max="3859" width="11.42578125" style="36"/>
    <col min="3860" max="3860" width="14.5703125" style="36" bestFit="1" customWidth="1"/>
    <col min="3861" max="4096" width="11.42578125" style="36"/>
    <col min="4097" max="4097" width="9.7109375" style="36" customWidth="1"/>
    <col min="4098" max="4098" width="51.28515625" style="36" customWidth="1"/>
    <col min="4099" max="4099" width="23.28515625" style="36" customWidth="1"/>
    <col min="4100" max="4100" width="23.42578125" style="36" customWidth="1"/>
    <col min="4101" max="4112" width="0" style="36" hidden="1" customWidth="1"/>
    <col min="4113" max="4113" width="17.28515625" style="36" bestFit="1" customWidth="1"/>
    <col min="4114" max="4114" width="21.42578125" style="36" customWidth="1"/>
    <col min="4115" max="4115" width="11.42578125" style="36"/>
    <col min="4116" max="4116" width="14.5703125" style="36" bestFit="1" customWidth="1"/>
    <col min="4117" max="4352" width="11.42578125" style="36"/>
    <col min="4353" max="4353" width="9.7109375" style="36" customWidth="1"/>
    <col min="4354" max="4354" width="51.28515625" style="36" customWidth="1"/>
    <col min="4355" max="4355" width="23.28515625" style="36" customWidth="1"/>
    <col min="4356" max="4356" width="23.42578125" style="36" customWidth="1"/>
    <col min="4357" max="4368" width="0" style="36" hidden="1" customWidth="1"/>
    <col min="4369" max="4369" width="17.28515625" style="36" bestFit="1" customWidth="1"/>
    <col min="4370" max="4370" width="21.42578125" style="36" customWidth="1"/>
    <col min="4371" max="4371" width="11.42578125" style="36"/>
    <col min="4372" max="4372" width="14.5703125" style="36" bestFit="1" customWidth="1"/>
    <col min="4373" max="4608" width="11.42578125" style="36"/>
    <col min="4609" max="4609" width="9.7109375" style="36" customWidth="1"/>
    <col min="4610" max="4610" width="51.28515625" style="36" customWidth="1"/>
    <col min="4611" max="4611" width="23.28515625" style="36" customWidth="1"/>
    <col min="4612" max="4612" width="23.42578125" style="36" customWidth="1"/>
    <col min="4613" max="4624" width="0" style="36" hidden="1" customWidth="1"/>
    <col min="4625" max="4625" width="17.28515625" style="36" bestFit="1" customWidth="1"/>
    <col min="4626" max="4626" width="21.42578125" style="36" customWidth="1"/>
    <col min="4627" max="4627" width="11.42578125" style="36"/>
    <col min="4628" max="4628" width="14.5703125" style="36" bestFit="1" customWidth="1"/>
    <col min="4629" max="4864" width="11.42578125" style="36"/>
    <col min="4865" max="4865" width="9.7109375" style="36" customWidth="1"/>
    <col min="4866" max="4866" width="51.28515625" style="36" customWidth="1"/>
    <col min="4867" max="4867" width="23.28515625" style="36" customWidth="1"/>
    <col min="4868" max="4868" width="23.42578125" style="36" customWidth="1"/>
    <col min="4869" max="4880" width="0" style="36" hidden="1" customWidth="1"/>
    <col min="4881" max="4881" width="17.28515625" style="36" bestFit="1" customWidth="1"/>
    <col min="4882" max="4882" width="21.42578125" style="36" customWidth="1"/>
    <col min="4883" max="4883" width="11.42578125" style="36"/>
    <col min="4884" max="4884" width="14.5703125" style="36" bestFit="1" customWidth="1"/>
    <col min="4885" max="5120" width="11.42578125" style="36"/>
    <col min="5121" max="5121" width="9.7109375" style="36" customWidth="1"/>
    <col min="5122" max="5122" width="51.28515625" style="36" customWidth="1"/>
    <col min="5123" max="5123" width="23.28515625" style="36" customWidth="1"/>
    <col min="5124" max="5124" width="23.42578125" style="36" customWidth="1"/>
    <col min="5125" max="5136" width="0" style="36" hidden="1" customWidth="1"/>
    <col min="5137" max="5137" width="17.28515625" style="36" bestFit="1" customWidth="1"/>
    <col min="5138" max="5138" width="21.42578125" style="36" customWidth="1"/>
    <col min="5139" max="5139" width="11.42578125" style="36"/>
    <col min="5140" max="5140" width="14.5703125" style="36" bestFit="1" customWidth="1"/>
    <col min="5141" max="5376" width="11.42578125" style="36"/>
    <col min="5377" max="5377" width="9.7109375" style="36" customWidth="1"/>
    <col min="5378" max="5378" width="51.28515625" style="36" customWidth="1"/>
    <col min="5379" max="5379" width="23.28515625" style="36" customWidth="1"/>
    <col min="5380" max="5380" width="23.42578125" style="36" customWidth="1"/>
    <col min="5381" max="5392" width="0" style="36" hidden="1" customWidth="1"/>
    <col min="5393" max="5393" width="17.28515625" style="36" bestFit="1" customWidth="1"/>
    <col min="5394" max="5394" width="21.42578125" style="36" customWidth="1"/>
    <col min="5395" max="5395" width="11.42578125" style="36"/>
    <col min="5396" max="5396" width="14.5703125" style="36" bestFit="1" customWidth="1"/>
    <col min="5397" max="5632" width="11.42578125" style="36"/>
    <col min="5633" max="5633" width="9.7109375" style="36" customWidth="1"/>
    <col min="5634" max="5634" width="51.28515625" style="36" customWidth="1"/>
    <col min="5635" max="5635" width="23.28515625" style="36" customWidth="1"/>
    <col min="5636" max="5636" width="23.42578125" style="36" customWidth="1"/>
    <col min="5637" max="5648" width="0" style="36" hidden="1" customWidth="1"/>
    <col min="5649" max="5649" width="17.28515625" style="36" bestFit="1" customWidth="1"/>
    <col min="5650" max="5650" width="21.42578125" style="36" customWidth="1"/>
    <col min="5651" max="5651" width="11.42578125" style="36"/>
    <col min="5652" max="5652" width="14.5703125" style="36" bestFit="1" customWidth="1"/>
    <col min="5653" max="5888" width="11.42578125" style="36"/>
    <col min="5889" max="5889" width="9.7109375" style="36" customWidth="1"/>
    <col min="5890" max="5890" width="51.28515625" style="36" customWidth="1"/>
    <col min="5891" max="5891" width="23.28515625" style="36" customWidth="1"/>
    <col min="5892" max="5892" width="23.42578125" style="36" customWidth="1"/>
    <col min="5893" max="5904" width="0" style="36" hidden="1" customWidth="1"/>
    <col min="5905" max="5905" width="17.28515625" style="36" bestFit="1" customWidth="1"/>
    <col min="5906" max="5906" width="21.42578125" style="36" customWidth="1"/>
    <col min="5907" max="5907" width="11.42578125" style="36"/>
    <col min="5908" max="5908" width="14.5703125" style="36" bestFit="1" customWidth="1"/>
    <col min="5909" max="6144" width="11.42578125" style="36"/>
    <col min="6145" max="6145" width="9.7109375" style="36" customWidth="1"/>
    <col min="6146" max="6146" width="51.28515625" style="36" customWidth="1"/>
    <col min="6147" max="6147" width="23.28515625" style="36" customWidth="1"/>
    <col min="6148" max="6148" width="23.42578125" style="36" customWidth="1"/>
    <col min="6149" max="6160" width="0" style="36" hidden="1" customWidth="1"/>
    <col min="6161" max="6161" width="17.28515625" style="36" bestFit="1" customWidth="1"/>
    <col min="6162" max="6162" width="21.42578125" style="36" customWidth="1"/>
    <col min="6163" max="6163" width="11.42578125" style="36"/>
    <col min="6164" max="6164" width="14.5703125" style="36" bestFit="1" customWidth="1"/>
    <col min="6165" max="6400" width="11.42578125" style="36"/>
    <col min="6401" max="6401" width="9.7109375" style="36" customWidth="1"/>
    <col min="6402" max="6402" width="51.28515625" style="36" customWidth="1"/>
    <col min="6403" max="6403" width="23.28515625" style="36" customWidth="1"/>
    <col min="6404" max="6404" width="23.42578125" style="36" customWidth="1"/>
    <col min="6405" max="6416" width="0" style="36" hidden="1" customWidth="1"/>
    <col min="6417" max="6417" width="17.28515625" style="36" bestFit="1" customWidth="1"/>
    <col min="6418" max="6418" width="21.42578125" style="36" customWidth="1"/>
    <col min="6419" max="6419" width="11.42578125" style="36"/>
    <col min="6420" max="6420" width="14.5703125" style="36" bestFit="1" customWidth="1"/>
    <col min="6421" max="6656" width="11.42578125" style="36"/>
    <col min="6657" max="6657" width="9.7109375" style="36" customWidth="1"/>
    <col min="6658" max="6658" width="51.28515625" style="36" customWidth="1"/>
    <col min="6659" max="6659" width="23.28515625" style="36" customWidth="1"/>
    <col min="6660" max="6660" width="23.42578125" style="36" customWidth="1"/>
    <col min="6661" max="6672" width="0" style="36" hidden="1" customWidth="1"/>
    <col min="6673" max="6673" width="17.28515625" style="36" bestFit="1" customWidth="1"/>
    <col min="6674" max="6674" width="21.42578125" style="36" customWidth="1"/>
    <col min="6675" max="6675" width="11.42578125" style="36"/>
    <col min="6676" max="6676" width="14.5703125" style="36" bestFit="1" customWidth="1"/>
    <col min="6677" max="6912" width="11.42578125" style="36"/>
    <col min="6913" max="6913" width="9.7109375" style="36" customWidth="1"/>
    <col min="6914" max="6914" width="51.28515625" style="36" customWidth="1"/>
    <col min="6915" max="6915" width="23.28515625" style="36" customWidth="1"/>
    <col min="6916" max="6916" width="23.42578125" style="36" customWidth="1"/>
    <col min="6917" max="6928" width="0" style="36" hidden="1" customWidth="1"/>
    <col min="6929" max="6929" width="17.28515625" style="36" bestFit="1" customWidth="1"/>
    <col min="6930" max="6930" width="21.42578125" style="36" customWidth="1"/>
    <col min="6931" max="6931" width="11.42578125" style="36"/>
    <col min="6932" max="6932" width="14.5703125" style="36" bestFit="1" customWidth="1"/>
    <col min="6933" max="7168" width="11.42578125" style="36"/>
    <col min="7169" max="7169" width="9.7109375" style="36" customWidth="1"/>
    <col min="7170" max="7170" width="51.28515625" style="36" customWidth="1"/>
    <col min="7171" max="7171" width="23.28515625" style="36" customWidth="1"/>
    <col min="7172" max="7172" width="23.42578125" style="36" customWidth="1"/>
    <col min="7173" max="7184" width="0" style="36" hidden="1" customWidth="1"/>
    <col min="7185" max="7185" width="17.28515625" style="36" bestFit="1" customWidth="1"/>
    <col min="7186" max="7186" width="21.42578125" style="36" customWidth="1"/>
    <col min="7187" max="7187" width="11.42578125" style="36"/>
    <col min="7188" max="7188" width="14.5703125" style="36" bestFit="1" customWidth="1"/>
    <col min="7189" max="7424" width="11.42578125" style="36"/>
    <col min="7425" max="7425" width="9.7109375" style="36" customWidth="1"/>
    <col min="7426" max="7426" width="51.28515625" style="36" customWidth="1"/>
    <col min="7427" max="7427" width="23.28515625" style="36" customWidth="1"/>
    <col min="7428" max="7428" width="23.42578125" style="36" customWidth="1"/>
    <col min="7429" max="7440" width="0" style="36" hidden="1" customWidth="1"/>
    <col min="7441" max="7441" width="17.28515625" style="36" bestFit="1" customWidth="1"/>
    <col min="7442" max="7442" width="21.42578125" style="36" customWidth="1"/>
    <col min="7443" max="7443" width="11.42578125" style="36"/>
    <col min="7444" max="7444" width="14.5703125" style="36" bestFit="1" customWidth="1"/>
    <col min="7445" max="7680" width="11.42578125" style="36"/>
    <col min="7681" max="7681" width="9.7109375" style="36" customWidth="1"/>
    <col min="7682" max="7682" width="51.28515625" style="36" customWidth="1"/>
    <col min="7683" max="7683" width="23.28515625" style="36" customWidth="1"/>
    <col min="7684" max="7684" width="23.42578125" style="36" customWidth="1"/>
    <col min="7685" max="7696" width="0" style="36" hidden="1" customWidth="1"/>
    <col min="7697" max="7697" width="17.28515625" style="36" bestFit="1" customWidth="1"/>
    <col min="7698" max="7698" width="21.42578125" style="36" customWidth="1"/>
    <col min="7699" max="7699" width="11.42578125" style="36"/>
    <col min="7700" max="7700" width="14.5703125" style="36" bestFit="1" customWidth="1"/>
    <col min="7701" max="7936" width="11.42578125" style="36"/>
    <col min="7937" max="7937" width="9.7109375" style="36" customWidth="1"/>
    <col min="7938" max="7938" width="51.28515625" style="36" customWidth="1"/>
    <col min="7939" max="7939" width="23.28515625" style="36" customWidth="1"/>
    <col min="7940" max="7940" width="23.42578125" style="36" customWidth="1"/>
    <col min="7941" max="7952" width="0" style="36" hidden="1" customWidth="1"/>
    <col min="7953" max="7953" width="17.28515625" style="36" bestFit="1" customWidth="1"/>
    <col min="7954" max="7954" width="21.42578125" style="36" customWidth="1"/>
    <col min="7955" max="7955" width="11.42578125" style="36"/>
    <col min="7956" max="7956" width="14.5703125" style="36" bestFit="1" customWidth="1"/>
    <col min="7957" max="8192" width="11.42578125" style="36"/>
    <col min="8193" max="8193" width="9.7109375" style="36" customWidth="1"/>
    <col min="8194" max="8194" width="51.28515625" style="36" customWidth="1"/>
    <col min="8195" max="8195" width="23.28515625" style="36" customWidth="1"/>
    <col min="8196" max="8196" width="23.42578125" style="36" customWidth="1"/>
    <col min="8197" max="8208" width="0" style="36" hidden="1" customWidth="1"/>
    <col min="8209" max="8209" width="17.28515625" style="36" bestFit="1" customWidth="1"/>
    <col min="8210" max="8210" width="21.42578125" style="36" customWidth="1"/>
    <col min="8211" max="8211" width="11.42578125" style="36"/>
    <col min="8212" max="8212" width="14.5703125" style="36" bestFit="1" customWidth="1"/>
    <col min="8213" max="8448" width="11.42578125" style="36"/>
    <col min="8449" max="8449" width="9.7109375" style="36" customWidth="1"/>
    <col min="8450" max="8450" width="51.28515625" style="36" customWidth="1"/>
    <col min="8451" max="8451" width="23.28515625" style="36" customWidth="1"/>
    <col min="8452" max="8452" width="23.42578125" style="36" customWidth="1"/>
    <col min="8453" max="8464" width="0" style="36" hidden="1" customWidth="1"/>
    <col min="8465" max="8465" width="17.28515625" style="36" bestFit="1" customWidth="1"/>
    <col min="8466" max="8466" width="21.42578125" style="36" customWidth="1"/>
    <col min="8467" max="8467" width="11.42578125" style="36"/>
    <col min="8468" max="8468" width="14.5703125" style="36" bestFit="1" customWidth="1"/>
    <col min="8469" max="8704" width="11.42578125" style="36"/>
    <col min="8705" max="8705" width="9.7109375" style="36" customWidth="1"/>
    <col min="8706" max="8706" width="51.28515625" style="36" customWidth="1"/>
    <col min="8707" max="8707" width="23.28515625" style="36" customWidth="1"/>
    <col min="8708" max="8708" width="23.42578125" style="36" customWidth="1"/>
    <col min="8709" max="8720" width="0" style="36" hidden="1" customWidth="1"/>
    <col min="8721" max="8721" width="17.28515625" style="36" bestFit="1" customWidth="1"/>
    <col min="8722" max="8722" width="21.42578125" style="36" customWidth="1"/>
    <col min="8723" max="8723" width="11.42578125" style="36"/>
    <col min="8724" max="8724" width="14.5703125" style="36" bestFit="1" customWidth="1"/>
    <col min="8725" max="8960" width="11.42578125" style="36"/>
    <col min="8961" max="8961" width="9.7109375" style="36" customWidth="1"/>
    <col min="8962" max="8962" width="51.28515625" style="36" customWidth="1"/>
    <col min="8963" max="8963" width="23.28515625" style="36" customWidth="1"/>
    <col min="8964" max="8964" width="23.42578125" style="36" customWidth="1"/>
    <col min="8965" max="8976" width="0" style="36" hidden="1" customWidth="1"/>
    <col min="8977" max="8977" width="17.28515625" style="36" bestFit="1" customWidth="1"/>
    <col min="8978" max="8978" width="21.42578125" style="36" customWidth="1"/>
    <col min="8979" max="8979" width="11.42578125" style="36"/>
    <col min="8980" max="8980" width="14.5703125" style="36" bestFit="1" customWidth="1"/>
    <col min="8981" max="9216" width="11.42578125" style="36"/>
    <col min="9217" max="9217" width="9.7109375" style="36" customWidth="1"/>
    <col min="9218" max="9218" width="51.28515625" style="36" customWidth="1"/>
    <col min="9219" max="9219" width="23.28515625" style="36" customWidth="1"/>
    <col min="9220" max="9220" width="23.42578125" style="36" customWidth="1"/>
    <col min="9221" max="9232" width="0" style="36" hidden="1" customWidth="1"/>
    <col min="9233" max="9233" width="17.28515625" style="36" bestFit="1" customWidth="1"/>
    <col min="9234" max="9234" width="21.42578125" style="36" customWidth="1"/>
    <col min="9235" max="9235" width="11.42578125" style="36"/>
    <col min="9236" max="9236" width="14.5703125" style="36" bestFit="1" customWidth="1"/>
    <col min="9237" max="9472" width="11.42578125" style="36"/>
    <col min="9473" max="9473" width="9.7109375" style="36" customWidth="1"/>
    <col min="9474" max="9474" width="51.28515625" style="36" customWidth="1"/>
    <col min="9475" max="9475" width="23.28515625" style="36" customWidth="1"/>
    <col min="9476" max="9476" width="23.42578125" style="36" customWidth="1"/>
    <col min="9477" max="9488" width="0" style="36" hidden="1" customWidth="1"/>
    <col min="9489" max="9489" width="17.28515625" style="36" bestFit="1" customWidth="1"/>
    <col min="9490" max="9490" width="21.42578125" style="36" customWidth="1"/>
    <col min="9491" max="9491" width="11.42578125" style="36"/>
    <col min="9492" max="9492" width="14.5703125" style="36" bestFit="1" customWidth="1"/>
    <col min="9493" max="9728" width="11.42578125" style="36"/>
    <col min="9729" max="9729" width="9.7109375" style="36" customWidth="1"/>
    <col min="9730" max="9730" width="51.28515625" style="36" customWidth="1"/>
    <col min="9731" max="9731" width="23.28515625" style="36" customWidth="1"/>
    <col min="9732" max="9732" width="23.42578125" style="36" customWidth="1"/>
    <col min="9733" max="9744" width="0" style="36" hidden="1" customWidth="1"/>
    <col min="9745" max="9745" width="17.28515625" style="36" bestFit="1" customWidth="1"/>
    <col min="9746" max="9746" width="21.42578125" style="36" customWidth="1"/>
    <col min="9747" max="9747" width="11.42578125" style="36"/>
    <col min="9748" max="9748" width="14.5703125" style="36" bestFit="1" customWidth="1"/>
    <col min="9749" max="9984" width="11.42578125" style="36"/>
    <col min="9985" max="9985" width="9.7109375" style="36" customWidth="1"/>
    <col min="9986" max="9986" width="51.28515625" style="36" customWidth="1"/>
    <col min="9987" max="9987" width="23.28515625" style="36" customWidth="1"/>
    <col min="9988" max="9988" width="23.42578125" style="36" customWidth="1"/>
    <col min="9989" max="10000" width="0" style="36" hidden="1" customWidth="1"/>
    <col min="10001" max="10001" width="17.28515625" style="36" bestFit="1" customWidth="1"/>
    <col min="10002" max="10002" width="21.42578125" style="36" customWidth="1"/>
    <col min="10003" max="10003" width="11.42578125" style="36"/>
    <col min="10004" max="10004" width="14.5703125" style="36" bestFit="1" customWidth="1"/>
    <col min="10005" max="10240" width="11.42578125" style="36"/>
    <col min="10241" max="10241" width="9.7109375" style="36" customWidth="1"/>
    <col min="10242" max="10242" width="51.28515625" style="36" customWidth="1"/>
    <col min="10243" max="10243" width="23.28515625" style="36" customWidth="1"/>
    <col min="10244" max="10244" width="23.42578125" style="36" customWidth="1"/>
    <col min="10245" max="10256" width="0" style="36" hidden="1" customWidth="1"/>
    <col min="10257" max="10257" width="17.28515625" style="36" bestFit="1" customWidth="1"/>
    <col min="10258" max="10258" width="21.42578125" style="36" customWidth="1"/>
    <col min="10259" max="10259" width="11.42578125" style="36"/>
    <col min="10260" max="10260" width="14.5703125" style="36" bestFit="1" customWidth="1"/>
    <col min="10261" max="10496" width="11.42578125" style="36"/>
    <col min="10497" max="10497" width="9.7109375" style="36" customWidth="1"/>
    <col min="10498" max="10498" width="51.28515625" style="36" customWidth="1"/>
    <col min="10499" max="10499" width="23.28515625" style="36" customWidth="1"/>
    <col min="10500" max="10500" width="23.42578125" style="36" customWidth="1"/>
    <col min="10501" max="10512" width="0" style="36" hidden="1" customWidth="1"/>
    <col min="10513" max="10513" width="17.28515625" style="36" bestFit="1" customWidth="1"/>
    <col min="10514" max="10514" width="21.42578125" style="36" customWidth="1"/>
    <col min="10515" max="10515" width="11.42578125" style="36"/>
    <col min="10516" max="10516" width="14.5703125" style="36" bestFit="1" customWidth="1"/>
    <col min="10517" max="10752" width="11.42578125" style="36"/>
    <col min="10753" max="10753" width="9.7109375" style="36" customWidth="1"/>
    <col min="10754" max="10754" width="51.28515625" style="36" customWidth="1"/>
    <col min="10755" max="10755" width="23.28515625" style="36" customWidth="1"/>
    <col min="10756" max="10756" width="23.42578125" style="36" customWidth="1"/>
    <col min="10757" max="10768" width="0" style="36" hidden="1" customWidth="1"/>
    <col min="10769" max="10769" width="17.28515625" style="36" bestFit="1" customWidth="1"/>
    <col min="10770" max="10770" width="21.42578125" style="36" customWidth="1"/>
    <col min="10771" max="10771" width="11.42578125" style="36"/>
    <col min="10772" max="10772" width="14.5703125" style="36" bestFit="1" customWidth="1"/>
    <col min="10773" max="11008" width="11.42578125" style="36"/>
    <col min="11009" max="11009" width="9.7109375" style="36" customWidth="1"/>
    <col min="11010" max="11010" width="51.28515625" style="36" customWidth="1"/>
    <col min="11011" max="11011" width="23.28515625" style="36" customWidth="1"/>
    <col min="11012" max="11012" width="23.42578125" style="36" customWidth="1"/>
    <col min="11013" max="11024" width="0" style="36" hidden="1" customWidth="1"/>
    <col min="11025" max="11025" width="17.28515625" style="36" bestFit="1" customWidth="1"/>
    <col min="11026" max="11026" width="21.42578125" style="36" customWidth="1"/>
    <col min="11027" max="11027" width="11.42578125" style="36"/>
    <col min="11028" max="11028" width="14.5703125" style="36" bestFit="1" customWidth="1"/>
    <col min="11029" max="11264" width="11.42578125" style="36"/>
    <col min="11265" max="11265" width="9.7109375" style="36" customWidth="1"/>
    <col min="11266" max="11266" width="51.28515625" style="36" customWidth="1"/>
    <col min="11267" max="11267" width="23.28515625" style="36" customWidth="1"/>
    <col min="11268" max="11268" width="23.42578125" style="36" customWidth="1"/>
    <col min="11269" max="11280" width="0" style="36" hidden="1" customWidth="1"/>
    <col min="11281" max="11281" width="17.28515625" style="36" bestFit="1" customWidth="1"/>
    <col min="11282" max="11282" width="21.42578125" style="36" customWidth="1"/>
    <col min="11283" max="11283" width="11.42578125" style="36"/>
    <col min="11284" max="11284" width="14.5703125" style="36" bestFit="1" customWidth="1"/>
    <col min="11285" max="11520" width="11.42578125" style="36"/>
    <col min="11521" max="11521" width="9.7109375" style="36" customWidth="1"/>
    <col min="11522" max="11522" width="51.28515625" style="36" customWidth="1"/>
    <col min="11523" max="11523" width="23.28515625" style="36" customWidth="1"/>
    <col min="11524" max="11524" width="23.42578125" style="36" customWidth="1"/>
    <col min="11525" max="11536" width="0" style="36" hidden="1" customWidth="1"/>
    <col min="11537" max="11537" width="17.28515625" style="36" bestFit="1" customWidth="1"/>
    <col min="11538" max="11538" width="21.42578125" style="36" customWidth="1"/>
    <col min="11539" max="11539" width="11.42578125" style="36"/>
    <col min="11540" max="11540" width="14.5703125" style="36" bestFit="1" customWidth="1"/>
    <col min="11541" max="11776" width="11.42578125" style="36"/>
    <col min="11777" max="11777" width="9.7109375" style="36" customWidth="1"/>
    <col min="11778" max="11778" width="51.28515625" style="36" customWidth="1"/>
    <col min="11779" max="11779" width="23.28515625" style="36" customWidth="1"/>
    <col min="11780" max="11780" width="23.42578125" style="36" customWidth="1"/>
    <col min="11781" max="11792" width="0" style="36" hidden="1" customWidth="1"/>
    <col min="11793" max="11793" width="17.28515625" style="36" bestFit="1" customWidth="1"/>
    <col min="11794" max="11794" width="21.42578125" style="36" customWidth="1"/>
    <col min="11795" max="11795" width="11.42578125" style="36"/>
    <col min="11796" max="11796" width="14.5703125" style="36" bestFit="1" customWidth="1"/>
    <col min="11797" max="12032" width="11.42578125" style="36"/>
    <col min="12033" max="12033" width="9.7109375" style="36" customWidth="1"/>
    <col min="12034" max="12034" width="51.28515625" style="36" customWidth="1"/>
    <col min="12035" max="12035" width="23.28515625" style="36" customWidth="1"/>
    <col min="12036" max="12036" width="23.42578125" style="36" customWidth="1"/>
    <col min="12037" max="12048" width="0" style="36" hidden="1" customWidth="1"/>
    <col min="12049" max="12049" width="17.28515625" style="36" bestFit="1" customWidth="1"/>
    <col min="12050" max="12050" width="21.42578125" style="36" customWidth="1"/>
    <col min="12051" max="12051" width="11.42578125" style="36"/>
    <col min="12052" max="12052" width="14.5703125" style="36" bestFit="1" customWidth="1"/>
    <col min="12053" max="12288" width="11.42578125" style="36"/>
    <col min="12289" max="12289" width="9.7109375" style="36" customWidth="1"/>
    <col min="12290" max="12290" width="51.28515625" style="36" customWidth="1"/>
    <col min="12291" max="12291" width="23.28515625" style="36" customWidth="1"/>
    <col min="12292" max="12292" width="23.42578125" style="36" customWidth="1"/>
    <col min="12293" max="12304" width="0" style="36" hidden="1" customWidth="1"/>
    <col min="12305" max="12305" width="17.28515625" style="36" bestFit="1" customWidth="1"/>
    <col min="12306" max="12306" width="21.42578125" style="36" customWidth="1"/>
    <col min="12307" max="12307" width="11.42578125" style="36"/>
    <col min="12308" max="12308" width="14.5703125" style="36" bestFit="1" customWidth="1"/>
    <col min="12309" max="12544" width="11.42578125" style="36"/>
    <col min="12545" max="12545" width="9.7109375" style="36" customWidth="1"/>
    <col min="12546" max="12546" width="51.28515625" style="36" customWidth="1"/>
    <col min="12547" max="12547" width="23.28515625" style="36" customWidth="1"/>
    <col min="12548" max="12548" width="23.42578125" style="36" customWidth="1"/>
    <col min="12549" max="12560" width="0" style="36" hidden="1" customWidth="1"/>
    <col min="12561" max="12561" width="17.28515625" style="36" bestFit="1" customWidth="1"/>
    <col min="12562" max="12562" width="21.42578125" style="36" customWidth="1"/>
    <col min="12563" max="12563" width="11.42578125" style="36"/>
    <col min="12564" max="12564" width="14.5703125" style="36" bestFit="1" customWidth="1"/>
    <col min="12565" max="12800" width="11.42578125" style="36"/>
    <col min="12801" max="12801" width="9.7109375" style="36" customWidth="1"/>
    <col min="12802" max="12802" width="51.28515625" style="36" customWidth="1"/>
    <col min="12803" max="12803" width="23.28515625" style="36" customWidth="1"/>
    <col min="12804" max="12804" width="23.42578125" style="36" customWidth="1"/>
    <col min="12805" max="12816" width="0" style="36" hidden="1" customWidth="1"/>
    <col min="12817" max="12817" width="17.28515625" style="36" bestFit="1" customWidth="1"/>
    <col min="12818" max="12818" width="21.42578125" style="36" customWidth="1"/>
    <col min="12819" max="12819" width="11.42578125" style="36"/>
    <col min="12820" max="12820" width="14.5703125" style="36" bestFit="1" customWidth="1"/>
    <col min="12821" max="13056" width="11.42578125" style="36"/>
    <col min="13057" max="13057" width="9.7109375" style="36" customWidth="1"/>
    <col min="13058" max="13058" width="51.28515625" style="36" customWidth="1"/>
    <col min="13059" max="13059" width="23.28515625" style="36" customWidth="1"/>
    <col min="13060" max="13060" width="23.42578125" style="36" customWidth="1"/>
    <col min="13061" max="13072" width="0" style="36" hidden="1" customWidth="1"/>
    <col min="13073" max="13073" width="17.28515625" style="36" bestFit="1" customWidth="1"/>
    <col min="13074" max="13074" width="21.42578125" style="36" customWidth="1"/>
    <col min="13075" max="13075" width="11.42578125" style="36"/>
    <col min="13076" max="13076" width="14.5703125" style="36" bestFit="1" customWidth="1"/>
    <col min="13077" max="13312" width="11.42578125" style="36"/>
    <col min="13313" max="13313" width="9.7109375" style="36" customWidth="1"/>
    <col min="13314" max="13314" width="51.28515625" style="36" customWidth="1"/>
    <col min="13315" max="13315" width="23.28515625" style="36" customWidth="1"/>
    <col min="13316" max="13316" width="23.42578125" style="36" customWidth="1"/>
    <col min="13317" max="13328" width="0" style="36" hidden="1" customWidth="1"/>
    <col min="13329" max="13329" width="17.28515625" style="36" bestFit="1" customWidth="1"/>
    <col min="13330" max="13330" width="21.42578125" style="36" customWidth="1"/>
    <col min="13331" max="13331" width="11.42578125" style="36"/>
    <col min="13332" max="13332" width="14.5703125" style="36" bestFit="1" customWidth="1"/>
    <col min="13333" max="13568" width="11.42578125" style="36"/>
    <col min="13569" max="13569" width="9.7109375" style="36" customWidth="1"/>
    <col min="13570" max="13570" width="51.28515625" style="36" customWidth="1"/>
    <col min="13571" max="13571" width="23.28515625" style="36" customWidth="1"/>
    <col min="13572" max="13572" width="23.42578125" style="36" customWidth="1"/>
    <col min="13573" max="13584" width="0" style="36" hidden="1" customWidth="1"/>
    <col min="13585" max="13585" width="17.28515625" style="36" bestFit="1" customWidth="1"/>
    <col min="13586" max="13586" width="21.42578125" style="36" customWidth="1"/>
    <col min="13587" max="13587" width="11.42578125" style="36"/>
    <col min="13588" max="13588" width="14.5703125" style="36" bestFit="1" customWidth="1"/>
    <col min="13589" max="13824" width="11.42578125" style="36"/>
    <col min="13825" max="13825" width="9.7109375" style="36" customWidth="1"/>
    <col min="13826" max="13826" width="51.28515625" style="36" customWidth="1"/>
    <col min="13827" max="13827" width="23.28515625" style="36" customWidth="1"/>
    <col min="13828" max="13828" width="23.42578125" style="36" customWidth="1"/>
    <col min="13829" max="13840" width="0" style="36" hidden="1" customWidth="1"/>
    <col min="13841" max="13841" width="17.28515625" style="36" bestFit="1" customWidth="1"/>
    <col min="13842" max="13842" width="21.42578125" style="36" customWidth="1"/>
    <col min="13843" max="13843" width="11.42578125" style="36"/>
    <col min="13844" max="13844" width="14.5703125" style="36" bestFit="1" customWidth="1"/>
    <col min="13845" max="14080" width="11.42578125" style="36"/>
    <col min="14081" max="14081" width="9.7109375" style="36" customWidth="1"/>
    <col min="14082" max="14082" width="51.28515625" style="36" customWidth="1"/>
    <col min="14083" max="14083" width="23.28515625" style="36" customWidth="1"/>
    <col min="14084" max="14084" width="23.42578125" style="36" customWidth="1"/>
    <col min="14085" max="14096" width="0" style="36" hidden="1" customWidth="1"/>
    <col min="14097" max="14097" width="17.28515625" style="36" bestFit="1" customWidth="1"/>
    <col min="14098" max="14098" width="21.42578125" style="36" customWidth="1"/>
    <col min="14099" max="14099" width="11.42578125" style="36"/>
    <col min="14100" max="14100" width="14.5703125" style="36" bestFit="1" customWidth="1"/>
    <col min="14101" max="14336" width="11.42578125" style="36"/>
    <col min="14337" max="14337" width="9.7109375" style="36" customWidth="1"/>
    <col min="14338" max="14338" width="51.28515625" style="36" customWidth="1"/>
    <col min="14339" max="14339" width="23.28515625" style="36" customWidth="1"/>
    <col min="14340" max="14340" width="23.42578125" style="36" customWidth="1"/>
    <col min="14341" max="14352" width="0" style="36" hidden="1" customWidth="1"/>
    <col min="14353" max="14353" width="17.28515625" style="36" bestFit="1" customWidth="1"/>
    <col min="14354" max="14354" width="21.42578125" style="36" customWidth="1"/>
    <col min="14355" max="14355" width="11.42578125" style="36"/>
    <col min="14356" max="14356" width="14.5703125" style="36" bestFit="1" customWidth="1"/>
    <col min="14357" max="14592" width="11.42578125" style="36"/>
    <col min="14593" max="14593" width="9.7109375" style="36" customWidth="1"/>
    <col min="14594" max="14594" width="51.28515625" style="36" customWidth="1"/>
    <col min="14595" max="14595" width="23.28515625" style="36" customWidth="1"/>
    <col min="14596" max="14596" width="23.42578125" style="36" customWidth="1"/>
    <col min="14597" max="14608" width="0" style="36" hidden="1" customWidth="1"/>
    <col min="14609" max="14609" width="17.28515625" style="36" bestFit="1" customWidth="1"/>
    <col min="14610" max="14610" width="21.42578125" style="36" customWidth="1"/>
    <col min="14611" max="14611" width="11.42578125" style="36"/>
    <col min="14612" max="14612" width="14.5703125" style="36" bestFit="1" customWidth="1"/>
    <col min="14613" max="14848" width="11.42578125" style="36"/>
    <col min="14849" max="14849" width="9.7109375" style="36" customWidth="1"/>
    <col min="14850" max="14850" width="51.28515625" style="36" customWidth="1"/>
    <col min="14851" max="14851" width="23.28515625" style="36" customWidth="1"/>
    <col min="14852" max="14852" width="23.42578125" style="36" customWidth="1"/>
    <col min="14853" max="14864" width="0" style="36" hidden="1" customWidth="1"/>
    <col min="14865" max="14865" width="17.28515625" style="36" bestFit="1" customWidth="1"/>
    <col min="14866" max="14866" width="21.42578125" style="36" customWidth="1"/>
    <col min="14867" max="14867" width="11.42578125" style="36"/>
    <col min="14868" max="14868" width="14.5703125" style="36" bestFit="1" customWidth="1"/>
    <col min="14869" max="15104" width="11.42578125" style="36"/>
    <col min="15105" max="15105" width="9.7109375" style="36" customWidth="1"/>
    <col min="15106" max="15106" width="51.28515625" style="36" customWidth="1"/>
    <col min="15107" max="15107" width="23.28515625" style="36" customWidth="1"/>
    <col min="15108" max="15108" width="23.42578125" style="36" customWidth="1"/>
    <col min="15109" max="15120" width="0" style="36" hidden="1" customWidth="1"/>
    <col min="15121" max="15121" width="17.28515625" style="36" bestFit="1" customWidth="1"/>
    <col min="15122" max="15122" width="21.42578125" style="36" customWidth="1"/>
    <col min="15123" max="15123" width="11.42578125" style="36"/>
    <col min="15124" max="15124" width="14.5703125" style="36" bestFit="1" customWidth="1"/>
    <col min="15125" max="15360" width="11.42578125" style="36"/>
    <col min="15361" max="15361" width="9.7109375" style="36" customWidth="1"/>
    <col min="15362" max="15362" width="51.28515625" style="36" customWidth="1"/>
    <col min="15363" max="15363" width="23.28515625" style="36" customWidth="1"/>
    <col min="15364" max="15364" width="23.42578125" style="36" customWidth="1"/>
    <col min="15365" max="15376" width="0" style="36" hidden="1" customWidth="1"/>
    <col min="15377" max="15377" width="17.28515625" style="36" bestFit="1" customWidth="1"/>
    <col min="15378" max="15378" width="21.42578125" style="36" customWidth="1"/>
    <col min="15379" max="15379" width="11.42578125" style="36"/>
    <col min="15380" max="15380" width="14.5703125" style="36" bestFit="1" customWidth="1"/>
    <col min="15381" max="15616" width="11.42578125" style="36"/>
    <col min="15617" max="15617" width="9.7109375" style="36" customWidth="1"/>
    <col min="15618" max="15618" width="51.28515625" style="36" customWidth="1"/>
    <col min="15619" max="15619" width="23.28515625" style="36" customWidth="1"/>
    <col min="15620" max="15620" width="23.42578125" style="36" customWidth="1"/>
    <col min="15621" max="15632" width="0" style="36" hidden="1" customWidth="1"/>
    <col min="15633" max="15633" width="17.28515625" style="36" bestFit="1" customWidth="1"/>
    <col min="15634" max="15634" width="21.42578125" style="36" customWidth="1"/>
    <col min="15635" max="15635" width="11.42578125" style="36"/>
    <col min="15636" max="15636" width="14.5703125" style="36" bestFit="1" customWidth="1"/>
    <col min="15637" max="15872" width="11.42578125" style="36"/>
    <col min="15873" max="15873" width="9.7109375" style="36" customWidth="1"/>
    <col min="15874" max="15874" width="51.28515625" style="36" customWidth="1"/>
    <col min="15875" max="15875" width="23.28515625" style="36" customWidth="1"/>
    <col min="15876" max="15876" width="23.42578125" style="36" customWidth="1"/>
    <col min="15877" max="15888" width="0" style="36" hidden="1" customWidth="1"/>
    <col min="15889" max="15889" width="17.28515625" style="36" bestFit="1" customWidth="1"/>
    <col min="15890" max="15890" width="21.42578125" style="36" customWidth="1"/>
    <col min="15891" max="15891" width="11.42578125" style="36"/>
    <col min="15892" max="15892" width="14.5703125" style="36" bestFit="1" customWidth="1"/>
    <col min="15893" max="16128" width="11.42578125" style="36"/>
    <col min="16129" max="16129" width="9.7109375" style="36" customWidth="1"/>
    <col min="16130" max="16130" width="51.28515625" style="36" customWidth="1"/>
    <col min="16131" max="16131" width="23.28515625" style="36" customWidth="1"/>
    <col min="16132" max="16132" width="23.42578125" style="36" customWidth="1"/>
    <col min="16133" max="16144" width="0" style="36" hidden="1" customWidth="1"/>
    <col min="16145" max="16145" width="17.28515625" style="36" bestFit="1" customWidth="1"/>
    <col min="16146" max="16146" width="21.42578125" style="36" customWidth="1"/>
    <col min="16147" max="16147" width="11.42578125" style="36"/>
    <col min="16148" max="16148" width="14.5703125" style="36" bestFit="1" customWidth="1"/>
    <col min="16149" max="16384" width="11.42578125" style="36"/>
  </cols>
  <sheetData>
    <row r="1" spans="1:11" s="74" customFormat="1" ht="14.25" x14ac:dyDescent="0.2">
      <c r="A1" s="125" t="s">
        <v>1</v>
      </c>
      <c r="B1" s="125"/>
      <c r="C1" s="125"/>
      <c r="D1" s="125"/>
      <c r="E1" s="77"/>
      <c r="F1" s="76"/>
      <c r="G1" s="76"/>
      <c r="H1" s="75"/>
    </row>
    <row r="2" spans="1:11" ht="14.25" customHeight="1" x14ac:dyDescent="0.2">
      <c r="A2" s="125" t="str">
        <f>+[4]SOLICITUD!A2</f>
        <v xml:space="preserve"> MODIFICACIÓN  PRESUPUESTARIA Nº3-2020</v>
      </c>
      <c r="B2" s="125"/>
      <c r="C2" s="125"/>
      <c r="D2" s="125"/>
    </row>
    <row r="3" spans="1:11" ht="13.5" customHeight="1" x14ac:dyDescent="0.2">
      <c r="B3" s="125"/>
      <c r="C3" s="125"/>
      <c r="D3" s="125"/>
      <c r="E3" s="125"/>
    </row>
    <row r="4" spans="1:11" ht="10.5" customHeight="1" x14ac:dyDescent="0.2"/>
    <row r="5" spans="1:11" x14ac:dyDescent="0.2">
      <c r="A5" s="73" t="s">
        <v>27</v>
      </c>
      <c r="B5" s="72"/>
      <c r="C5" s="71"/>
      <c r="D5" s="71"/>
    </row>
    <row r="6" spans="1:11" ht="11.25" customHeight="1" x14ac:dyDescent="0.2"/>
    <row r="7" spans="1:11" x14ac:dyDescent="0.2">
      <c r="A7" s="51" t="s">
        <v>8</v>
      </c>
      <c r="B7" s="50" t="s">
        <v>125</v>
      </c>
      <c r="C7" s="47"/>
      <c r="F7" s="70">
        <v>1</v>
      </c>
      <c r="G7" s="70">
        <v>2</v>
      </c>
      <c r="H7" s="69">
        <v>3</v>
      </c>
      <c r="I7" s="65"/>
      <c r="J7" s="65"/>
      <c r="K7" s="65"/>
    </row>
    <row r="8" spans="1:11" x14ac:dyDescent="0.2">
      <c r="A8" s="51"/>
      <c r="B8" s="50"/>
      <c r="C8" s="47"/>
      <c r="F8" s="70"/>
      <c r="G8" s="70"/>
      <c r="H8" s="69"/>
      <c r="I8" s="65"/>
      <c r="J8" s="65"/>
      <c r="K8" s="65"/>
    </row>
    <row r="9" spans="1:11" hidden="1" x14ac:dyDescent="0.2">
      <c r="A9" s="51">
        <v>0</v>
      </c>
      <c r="B9" s="50" t="s">
        <v>124</v>
      </c>
      <c r="C9" s="47"/>
      <c r="D9" s="40">
        <f>+C11+C14</f>
        <v>0</v>
      </c>
      <c r="F9" s="70"/>
      <c r="G9" s="70"/>
      <c r="H9" s="69"/>
      <c r="I9" s="65"/>
      <c r="J9" s="65"/>
      <c r="K9" s="65"/>
    </row>
    <row r="10" spans="1:11" hidden="1" x14ac:dyDescent="0.2">
      <c r="A10" s="51"/>
      <c r="B10" s="50"/>
      <c r="C10" s="47"/>
      <c r="F10" s="70"/>
      <c r="G10" s="70"/>
      <c r="H10" s="69"/>
      <c r="I10" s="65"/>
      <c r="J10" s="65"/>
      <c r="K10" s="65"/>
    </row>
    <row r="11" spans="1:11" hidden="1" x14ac:dyDescent="0.2">
      <c r="A11" s="51">
        <v>0.01</v>
      </c>
      <c r="B11" s="50" t="s">
        <v>123</v>
      </c>
      <c r="C11" s="40">
        <f>+C12</f>
        <v>0</v>
      </c>
      <c r="F11" s="70"/>
      <c r="G11" s="70"/>
      <c r="H11" s="69"/>
      <c r="I11" s="65"/>
      <c r="J11" s="65"/>
      <c r="K11" s="65"/>
    </row>
    <row r="12" spans="1:11" hidden="1" x14ac:dyDescent="0.2">
      <c r="A12" s="42" t="s">
        <v>159</v>
      </c>
      <c r="B12" s="41" t="s">
        <v>158</v>
      </c>
      <c r="C12" s="47"/>
      <c r="F12" s="70"/>
      <c r="G12" s="70"/>
      <c r="H12" s="69"/>
      <c r="I12" s="65"/>
      <c r="J12" s="65"/>
      <c r="K12" s="65"/>
    </row>
    <row r="13" spans="1:11" hidden="1" x14ac:dyDescent="0.2">
      <c r="A13" s="58"/>
      <c r="B13" s="60"/>
      <c r="C13" s="47"/>
      <c r="F13" s="70"/>
      <c r="G13" s="70"/>
      <c r="H13" s="69"/>
      <c r="I13" s="65"/>
      <c r="J13" s="65"/>
      <c r="K13" s="65"/>
    </row>
    <row r="14" spans="1:11" hidden="1" x14ac:dyDescent="0.2">
      <c r="A14" s="51">
        <v>0.02</v>
      </c>
      <c r="B14" s="50" t="s">
        <v>157</v>
      </c>
      <c r="C14" s="40">
        <f>SUM(C15:C16)</f>
        <v>0</v>
      </c>
      <c r="F14" s="70"/>
      <c r="G14" s="70"/>
      <c r="H14" s="69"/>
      <c r="I14" s="65"/>
      <c r="J14" s="65"/>
      <c r="K14" s="65"/>
    </row>
    <row r="15" spans="1:11" hidden="1" x14ac:dyDescent="0.2">
      <c r="A15" s="58" t="s">
        <v>156</v>
      </c>
      <c r="B15" s="60" t="s">
        <v>155</v>
      </c>
      <c r="C15" s="47"/>
      <c r="F15" s="70"/>
      <c r="G15" s="70"/>
      <c r="H15" s="69"/>
      <c r="I15" s="65"/>
      <c r="J15" s="65"/>
      <c r="K15" s="65"/>
    </row>
    <row r="16" spans="1:11" hidden="1" x14ac:dyDescent="0.2">
      <c r="A16" s="58" t="s">
        <v>154</v>
      </c>
      <c r="B16" s="60" t="s">
        <v>153</v>
      </c>
      <c r="C16" s="47"/>
      <c r="F16" s="70"/>
      <c r="G16" s="70"/>
      <c r="H16" s="69"/>
      <c r="I16" s="65"/>
      <c r="J16" s="65"/>
      <c r="K16" s="65"/>
    </row>
    <row r="17" spans="1:11" hidden="1" x14ac:dyDescent="0.2">
      <c r="A17" s="51"/>
      <c r="B17" s="50"/>
      <c r="C17" s="40"/>
      <c r="F17" s="70"/>
      <c r="G17" s="70"/>
      <c r="H17" s="69"/>
      <c r="I17" s="65"/>
      <c r="J17" s="65"/>
      <c r="K17" s="65"/>
    </row>
    <row r="18" spans="1:11" x14ac:dyDescent="0.2">
      <c r="A18" s="51" t="s">
        <v>117</v>
      </c>
      <c r="B18" s="50" t="s">
        <v>28</v>
      </c>
      <c r="C18" s="47"/>
      <c r="D18" s="40">
        <f>+C20+C23</f>
        <v>2470000</v>
      </c>
      <c r="F18" s="70"/>
      <c r="G18" s="70"/>
      <c r="H18" s="69"/>
      <c r="I18" s="65"/>
      <c r="J18" s="65"/>
      <c r="K18" s="65"/>
    </row>
    <row r="19" spans="1:11" x14ac:dyDescent="0.2">
      <c r="A19" s="51"/>
      <c r="B19" s="50"/>
      <c r="C19" s="47"/>
      <c r="F19" s="70"/>
      <c r="G19" s="70"/>
      <c r="H19" s="69"/>
      <c r="I19" s="65"/>
      <c r="J19" s="65"/>
      <c r="K19" s="65"/>
    </row>
    <row r="20" spans="1:11" x14ac:dyDescent="0.2">
      <c r="A20" s="68" t="s">
        <v>112</v>
      </c>
      <c r="B20" s="50" t="s">
        <v>111</v>
      </c>
      <c r="C20" s="40">
        <f>+C21</f>
        <v>2000000</v>
      </c>
      <c r="F20" s="70"/>
      <c r="G20" s="70"/>
      <c r="H20" s="69"/>
      <c r="I20" s="65"/>
      <c r="J20" s="65"/>
      <c r="K20" s="65"/>
    </row>
    <row r="21" spans="1:11" x14ac:dyDescent="0.2">
      <c r="A21" s="48" t="s">
        <v>110</v>
      </c>
      <c r="B21" s="48" t="s">
        <v>109</v>
      </c>
      <c r="C21" s="47">
        <v>2000000</v>
      </c>
      <c r="F21" s="70"/>
      <c r="G21" s="70"/>
      <c r="H21" s="69"/>
      <c r="I21" s="65"/>
      <c r="J21" s="65"/>
      <c r="K21" s="65"/>
    </row>
    <row r="22" spans="1:11" x14ac:dyDescent="0.2">
      <c r="A22" s="51"/>
      <c r="B22" s="50"/>
      <c r="C22" s="47"/>
      <c r="F22" s="70"/>
      <c r="G22" s="70"/>
      <c r="H22" s="69"/>
      <c r="I22" s="65"/>
      <c r="J22" s="65"/>
      <c r="K22" s="65"/>
    </row>
    <row r="23" spans="1:11" ht="13.5" customHeight="1" x14ac:dyDescent="0.2">
      <c r="A23" s="68" t="s">
        <v>108</v>
      </c>
      <c r="B23" s="50" t="s">
        <v>107</v>
      </c>
      <c r="C23" s="40">
        <f>SUM(C24:C27)</f>
        <v>470000</v>
      </c>
      <c r="F23" s="70"/>
      <c r="G23" s="70"/>
      <c r="H23" s="69"/>
      <c r="I23" s="65"/>
      <c r="J23" s="65"/>
      <c r="K23" s="65"/>
    </row>
    <row r="24" spans="1:11" ht="13.5" hidden="1" customHeight="1" x14ac:dyDescent="0.2">
      <c r="A24" s="48" t="s">
        <v>152</v>
      </c>
      <c r="B24" s="48" t="s">
        <v>151</v>
      </c>
      <c r="C24" s="47"/>
      <c r="F24" s="70"/>
      <c r="G24" s="70"/>
      <c r="H24" s="69"/>
      <c r="I24" s="65"/>
      <c r="J24" s="65"/>
      <c r="K24" s="65"/>
    </row>
    <row r="25" spans="1:11" ht="13.5" hidden="1" customHeight="1" x14ac:dyDescent="0.2">
      <c r="A25" s="48" t="s">
        <v>150</v>
      </c>
      <c r="B25" s="48" t="s">
        <v>149</v>
      </c>
      <c r="C25" s="47"/>
      <c r="F25" s="70"/>
      <c r="G25" s="70"/>
      <c r="H25" s="69"/>
      <c r="I25" s="65"/>
      <c r="J25" s="65"/>
      <c r="K25" s="65"/>
    </row>
    <row r="26" spans="1:11" ht="13.5" customHeight="1" x14ac:dyDescent="0.2">
      <c r="A26" s="48" t="s">
        <v>221</v>
      </c>
      <c r="B26" s="48" t="s">
        <v>220</v>
      </c>
      <c r="C26" s="47">
        <v>470000</v>
      </c>
      <c r="F26" s="70"/>
      <c r="G26" s="70"/>
      <c r="H26" s="69"/>
      <c r="I26" s="65"/>
      <c r="J26" s="65"/>
      <c r="K26" s="65"/>
    </row>
    <row r="27" spans="1:11" ht="13.5" hidden="1" customHeight="1" x14ac:dyDescent="0.2">
      <c r="A27" s="48" t="s">
        <v>148</v>
      </c>
      <c r="B27" s="48" t="s">
        <v>147</v>
      </c>
      <c r="C27" s="47"/>
      <c r="F27" s="70"/>
      <c r="G27" s="70"/>
      <c r="H27" s="69"/>
      <c r="I27" s="65"/>
      <c r="J27" s="65"/>
      <c r="K27" s="65"/>
    </row>
    <row r="28" spans="1:11" x14ac:dyDescent="0.2">
      <c r="A28" s="51"/>
      <c r="B28" s="50"/>
      <c r="C28" s="47"/>
      <c r="F28" s="70"/>
      <c r="G28" s="70"/>
      <c r="H28" s="69"/>
      <c r="I28" s="65"/>
      <c r="J28" s="65"/>
      <c r="K28" s="65"/>
    </row>
    <row r="29" spans="1:11" hidden="1" x14ac:dyDescent="0.2">
      <c r="A29" s="68" t="s">
        <v>102</v>
      </c>
      <c r="B29" s="53" t="s">
        <v>101</v>
      </c>
      <c r="C29" s="40">
        <f>SUM(C30)</f>
        <v>0</v>
      </c>
      <c r="F29" s="67"/>
      <c r="G29" s="67"/>
      <c r="H29" s="66"/>
      <c r="I29" s="65"/>
      <c r="J29" s="65"/>
      <c r="K29" s="65"/>
    </row>
    <row r="30" spans="1:11" hidden="1" x14ac:dyDescent="0.2">
      <c r="A30" s="48" t="s">
        <v>146</v>
      </c>
      <c r="B30" s="36" t="s">
        <v>145</v>
      </c>
      <c r="C30" s="47"/>
      <c r="F30" s="67"/>
      <c r="G30" s="67"/>
      <c r="H30" s="66"/>
      <c r="I30" s="65"/>
      <c r="J30" s="65"/>
      <c r="K30" s="65"/>
    </row>
    <row r="31" spans="1:11" hidden="1" x14ac:dyDescent="0.2">
      <c r="B31" s="48"/>
      <c r="C31" s="47"/>
      <c r="F31" s="67"/>
      <c r="G31" s="67"/>
      <c r="H31" s="66"/>
      <c r="I31" s="65"/>
      <c r="J31" s="65"/>
      <c r="K31" s="65"/>
    </row>
    <row r="32" spans="1:11" hidden="1" x14ac:dyDescent="0.2">
      <c r="A32" s="51" t="s">
        <v>144</v>
      </c>
      <c r="B32" s="50" t="s">
        <v>92</v>
      </c>
      <c r="C32" s="40">
        <f>SUM(C33:C36)</f>
        <v>0</v>
      </c>
      <c r="F32" s="67"/>
      <c r="G32" s="67"/>
      <c r="H32" s="66"/>
      <c r="I32" s="65"/>
      <c r="J32" s="65"/>
      <c r="K32" s="65"/>
    </row>
    <row r="33" spans="1:11" hidden="1" x14ac:dyDescent="0.2">
      <c r="A33" s="42" t="s">
        <v>30</v>
      </c>
      <c r="B33" s="48" t="s">
        <v>143</v>
      </c>
      <c r="C33" s="47"/>
      <c r="F33" s="67"/>
      <c r="G33" s="67"/>
      <c r="H33" s="66"/>
      <c r="I33" s="65"/>
      <c r="J33" s="65"/>
      <c r="K33" s="65"/>
    </row>
    <row r="34" spans="1:11" ht="25.5" hidden="1" x14ac:dyDescent="0.2">
      <c r="A34" s="42" t="s">
        <v>142</v>
      </c>
      <c r="B34" s="54" t="s">
        <v>141</v>
      </c>
      <c r="C34" s="47"/>
      <c r="F34" s="67"/>
      <c r="G34" s="67"/>
      <c r="H34" s="66"/>
      <c r="I34" s="65"/>
      <c r="J34" s="65"/>
      <c r="K34" s="65"/>
    </row>
    <row r="35" spans="1:11" hidden="1" x14ac:dyDescent="0.2">
      <c r="A35" s="42" t="s">
        <v>140</v>
      </c>
      <c r="B35" s="36" t="s">
        <v>139</v>
      </c>
      <c r="C35" s="47"/>
      <c r="F35" s="67"/>
      <c r="G35" s="67"/>
      <c r="H35" s="66"/>
      <c r="I35" s="65"/>
      <c r="J35" s="65"/>
      <c r="K35" s="65"/>
    </row>
    <row r="36" spans="1:11" ht="27.75" hidden="1" customHeight="1" x14ac:dyDescent="0.2">
      <c r="A36" s="42" t="s">
        <v>138</v>
      </c>
      <c r="B36" s="54" t="s">
        <v>137</v>
      </c>
      <c r="C36" s="47"/>
      <c r="F36" s="67"/>
      <c r="G36" s="67"/>
      <c r="H36" s="66"/>
      <c r="I36" s="65"/>
      <c r="J36" s="65"/>
      <c r="K36" s="65"/>
    </row>
    <row r="37" spans="1:11" hidden="1" x14ac:dyDescent="0.2">
      <c r="B37" s="48"/>
      <c r="C37" s="47"/>
      <c r="F37" s="67"/>
      <c r="G37" s="67"/>
      <c r="H37" s="66"/>
      <c r="I37" s="65"/>
      <c r="J37" s="65"/>
      <c r="K37" s="65"/>
    </row>
    <row r="38" spans="1:11" x14ac:dyDescent="0.2">
      <c r="A38" s="51" t="s">
        <v>89</v>
      </c>
      <c r="B38" s="52" t="s">
        <v>88</v>
      </c>
      <c r="C38" s="47"/>
      <c r="D38" s="40">
        <f>+C46+C43+C40</f>
        <v>2066200</v>
      </c>
    </row>
    <row r="39" spans="1:11" x14ac:dyDescent="0.2">
      <c r="A39" s="51"/>
      <c r="B39" s="52"/>
      <c r="C39" s="47"/>
    </row>
    <row r="40" spans="1:11" x14ac:dyDescent="0.2">
      <c r="A40" s="68" t="s">
        <v>87</v>
      </c>
      <c r="B40" s="50" t="s">
        <v>86</v>
      </c>
      <c r="C40" s="40">
        <f>+C41</f>
        <v>524000</v>
      </c>
    </row>
    <row r="41" spans="1:11" x14ac:dyDescent="0.2">
      <c r="A41" s="48" t="s">
        <v>85</v>
      </c>
      <c r="B41" s="48" t="s">
        <v>84</v>
      </c>
      <c r="C41" s="47">
        <v>524000</v>
      </c>
    </row>
    <row r="42" spans="1:11" x14ac:dyDescent="0.2">
      <c r="A42" s="51"/>
      <c r="B42" s="52"/>
      <c r="C42" s="47"/>
    </row>
    <row r="43" spans="1:11" ht="25.5" x14ac:dyDescent="0.2">
      <c r="A43" s="68" t="s">
        <v>81</v>
      </c>
      <c r="B43" s="53" t="s">
        <v>80</v>
      </c>
      <c r="C43" s="40">
        <f>+C44</f>
        <v>140000</v>
      </c>
    </row>
    <row r="44" spans="1:11" x14ac:dyDescent="0.2">
      <c r="A44" s="48" t="s">
        <v>205</v>
      </c>
      <c r="B44" s="36" t="s">
        <v>204</v>
      </c>
      <c r="C44" s="47">
        <v>140000</v>
      </c>
    </row>
    <row r="45" spans="1:11" x14ac:dyDescent="0.2">
      <c r="A45" s="51"/>
      <c r="B45" s="52"/>
      <c r="C45" s="47"/>
    </row>
    <row r="46" spans="1:11" x14ac:dyDescent="0.2">
      <c r="A46" s="51" t="s">
        <v>77</v>
      </c>
      <c r="B46" s="52" t="s">
        <v>76</v>
      </c>
      <c r="C46" s="40">
        <f>SUM(C47:C48)</f>
        <v>1402200</v>
      </c>
    </row>
    <row r="47" spans="1:11" x14ac:dyDescent="0.2">
      <c r="A47" s="42" t="s">
        <v>73</v>
      </c>
      <c r="B47" s="36" t="s">
        <v>72</v>
      </c>
      <c r="C47" s="47">
        <v>975000</v>
      </c>
    </row>
    <row r="48" spans="1:11" x14ac:dyDescent="0.2">
      <c r="A48" s="42" t="s">
        <v>219</v>
      </c>
      <c r="B48" s="36" t="s">
        <v>218</v>
      </c>
      <c r="C48" s="47">
        <v>427200</v>
      </c>
    </row>
    <row r="49" spans="1:20" x14ac:dyDescent="0.2">
      <c r="B49" s="36"/>
      <c r="C49" s="47"/>
    </row>
    <row r="50" spans="1:20" x14ac:dyDescent="0.2">
      <c r="A50" s="51" t="s">
        <v>187</v>
      </c>
      <c r="B50" s="74" t="s">
        <v>33</v>
      </c>
      <c r="C50" s="47"/>
      <c r="D50" s="40">
        <f>+C52</f>
        <v>12000000</v>
      </c>
    </row>
    <row r="51" spans="1:20" x14ac:dyDescent="0.2">
      <c r="A51" s="51"/>
      <c r="B51" s="74"/>
      <c r="C51" s="47"/>
    </row>
    <row r="52" spans="1:20" x14ac:dyDescent="0.2">
      <c r="A52" s="51" t="s">
        <v>191</v>
      </c>
      <c r="B52" s="74" t="s">
        <v>34</v>
      </c>
      <c r="C52" s="40">
        <f>+C53</f>
        <v>12000000</v>
      </c>
    </row>
    <row r="53" spans="1:20" x14ac:dyDescent="0.2">
      <c r="A53" s="42" t="s">
        <v>38</v>
      </c>
      <c r="B53" s="48" t="s">
        <v>39</v>
      </c>
      <c r="C53" s="47">
        <v>12000000</v>
      </c>
    </row>
    <row r="54" spans="1:20" x14ac:dyDescent="0.2">
      <c r="B54" s="48"/>
      <c r="C54" s="47"/>
    </row>
    <row r="55" spans="1:20" x14ac:dyDescent="0.2">
      <c r="A55" s="51">
        <v>6</v>
      </c>
      <c r="B55" s="50" t="s">
        <v>132</v>
      </c>
      <c r="C55" s="47"/>
      <c r="D55" s="40">
        <f>+C56</f>
        <v>350000</v>
      </c>
    </row>
    <row r="56" spans="1:20" x14ac:dyDescent="0.2">
      <c r="A56" s="51">
        <v>6.06</v>
      </c>
      <c r="B56" s="55" t="s">
        <v>226</v>
      </c>
      <c r="C56" s="40">
        <f>+C57</f>
        <v>350000</v>
      </c>
    </row>
    <row r="57" spans="1:20" x14ac:dyDescent="0.2">
      <c r="A57" s="42" t="s">
        <v>227</v>
      </c>
      <c r="B57" s="54" t="s">
        <v>228</v>
      </c>
      <c r="C57" s="47">
        <v>350000</v>
      </c>
    </row>
    <row r="58" spans="1:20" x14ac:dyDescent="0.2">
      <c r="B58" s="54"/>
      <c r="C58" s="47"/>
    </row>
    <row r="59" spans="1:20" x14ac:dyDescent="0.2">
      <c r="B59" s="48"/>
      <c r="C59" s="47"/>
      <c r="Q59" s="64"/>
    </row>
    <row r="60" spans="1:20" ht="13.5" thickBot="1" x14ac:dyDescent="0.25">
      <c r="B60" s="45" t="s">
        <v>128</v>
      </c>
      <c r="D60" s="44">
        <f>SUM(D9:D59)</f>
        <v>16886200</v>
      </c>
      <c r="T60" s="64"/>
    </row>
    <row r="61" spans="1:20" ht="13.5" thickTop="1" x14ac:dyDescent="0.2">
      <c r="B61" s="45"/>
    </row>
    <row r="62" spans="1:20" x14ac:dyDescent="0.2">
      <c r="A62" s="63" t="s">
        <v>127</v>
      </c>
      <c r="B62" s="62"/>
      <c r="D62" s="40" t="s">
        <v>126</v>
      </c>
    </row>
    <row r="63" spans="1:20" x14ac:dyDescent="0.2">
      <c r="A63" s="61"/>
      <c r="B63" s="45"/>
      <c r="D63" s="40" t="s">
        <v>10</v>
      </c>
    </row>
    <row r="64" spans="1:20" x14ac:dyDescent="0.2">
      <c r="A64" s="61" t="s">
        <v>8</v>
      </c>
      <c r="B64" s="45" t="s">
        <v>125</v>
      </c>
    </row>
    <row r="65" spans="1:17" x14ac:dyDescent="0.2">
      <c r="A65" s="61"/>
      <c r="B65" s="45"/>
    </row>
    <row r="66" spans="1:17" x14ac:dyDescent="0.2">
      <c r="A66" s="51">
        <v>0</v>
      </c>
      <c r="B66" s="52" t="s">
        <v>124</v>
      </c>
      <c r="C66" s="47"/>
      <c r="D66" s="40">
        <f>+C68+C71</f>
        <v>350000</v>
      </c>
      <c r="Q66" s="43">
        <f>+D66-D9</f>
        <v>350000</v>
      </c>
    </row>
    <row r="67" spans="1:17" x14ac:dyDescent="0.2">
      <c r="A67" s="51"/>
      <c r="B67" s="52"/>
      <c r="C67" s="47"/>
    </row>
    <row r="68" spans="1:17" x14ac:dyDescent="0.2">
      <c r="A68" s="51">
        <v>0.01</v>
      </c>
      <c r="B68" s="50" t="s">
        <v>123</v>
      </c>
      <c r="C68" s="40">
        <f>+C69</f>
        <v>350000</v>
      </c>
    </row>
    <row r="69" spans="1:17" x14ac:dyDescent="0.2">
      <c r="A69" s="58" t="s">
        <v>122</v>
      </c>
      <c r="B69" s="60" t="s">
        <v>121</v>
      </c>
      <c r="C69" s="47">
        <v>350000</v>
      </c>
    </row>
    <row r="70" spans="1:17" x14ac:dyDescent="0.2">
      <c r="A70" s="58"/>
      <c r="B70" s="60"/>
      <c r="C70" s="47"/>
    </row>
    <row r="71" spans="1:17" hidden="1" x14ac:dyDescent="0.2">
      <c r="A71" s="51">
        <v>0.03</v>
      </c>
      <c r="B71" s="53" t="s">
        <v>120</v>
      </c>
      <c r="C71" s="40">
        <f>SUM(C72:C72)</f>
        <v>0</v>
      </c>
    </row>
    <row r="72" spans="1:17" hidden="1" x14ac:dyDescent="0.2">
      <c r="A72" s="60" t="s">
        <v>119</v>
      </c>
      <c r="B72" s="60" t="s">
        <v>118</v>
      </c>
      <c r="C72" s="59"/>
    </row>
    <row r="73" spans="1:17" hidden="1" x14ac:dyDescent="0.2">
      <c r="A73" s="58"/>
      <c r="B73" s="57"/>
      <c r="C73" s="47"/>
    </row>
    <row r="74" spans="1:17" x14ac:dyDescent="0.2">
      <c r="A74" s="51" t="s">
        <v>117</v>
      </c>
      <c r="B74" s="52" t="s">
        <v>28</v>
      </c>
      <c r="C74" s="47"/>
      <c r="D74" s="56">
        <f>+C79+C82+C86+C89+C93+C76</f>
        <v>2470000</v>
      </c>
      <c r="Q74" s="43">
        <f>+D74-D18</f>
        <v>0</v>
      </c>
    </row>
    <row r="75" spans="1:17" x14ac:dyDescent="0.2">
      <c r="A75" s="51"/>
      <c r="B75" s="52"/>
      <c r="C75" s="47"/>
      <c r="D75" s="56"/>
      <c r="Q75" s="43"/>
    </row>
    <row r="76" spans="1:17" hidden="1" x14ac:dyDescent="0.2">
      <c r="A76" s="51" t="s">
        <v>116</v>
      </c>
      <c r="B76" s="52" t="s">
        <v>115</v>
      </c>
      <c r="C76" s="40">
        <f>+C77</f>
        <v>0</v>
      </c>
      <c r="D76" s="56"/>
      <c r="Q76" s="43"/>
    </row>
    <row r="77" spans="1:17" hidden="1" x14ac:dyDescent="0.2">
      <c r="A77" s="42" t="s">
        <v>114</v>
      </c>
      <c r="B77" s="36" t="s">
        <v>113</v>
      </c>
      <c r="C77" s="47"/>
      <c r="D77" s="56"/>
      <c r="Q77" s="43"/>
    </row>
    <row r="78" spans="1:17" hidden="1" x14ac:dyDescent="0.2">
      <c r="A78" s="51"/>
      <c r="B78" s="52"/>
      <c r="C78" s="47"/>
      <c r="D78" s="56"/>
    </row>
    <row r="79" spans="1:17" hidden="1" x14ac:dyDescent="0.2">
      <c r="A79" s="51" t="s">
        <v>112</v>
      </c>
      <c r="B79" s="50" t="s">
        <v>111</v>
      </c>
      <c r="C79" s="40">
        <f>SUM(C80:C80)</f>
        <v>0</v>
      </c>
      <c r="D79" s="56"/>
    </row>
    <row r="80" spans="1:17" hidden="1" x14ac:dyDescent="0.2">
      <c r="A80" s="42" t="s">
        <v>110</v>
      </c>
      <c r="B80" s="48" t="s">
        <v>109</v>
      </c>
      <c r="C80" s="47"/>
      <c r="D80" s="56"/>
    </row>
    <row r="81" spans="1:4" hidden="1" x14ac:dyDescent="0.2">
      <c r="B81" s="48"/>
      <c r="C81" s="47"/>
      <c r="D81" s="56"/>
    </row>
    <row r="82" spans="1:4" hidden="1" x14ac:dyDescent="0.2">
      <c r="A82" s="51" t="s">
        <v>108</v>
      </c>
      <c r="B82" s="50" t="s">
        <v>107</v>
      </c>
      <c r="C82" s="40">
        <f>SUM(C83:C84)</f>
        <v>0</v>
      </c>
      <c r="D82" s="56"/>
    </row>
    <row r="83" spans="1:4" hidden="1" x14ac:dyDescent="0.2">
      <c r="A83" s="48" t="s">
        <v>106</v>
      </c>
      <c r="B83" s="48" t="s">
        <v>105</v>
      </c>
      <c r="C83" s="47"/>
      <c r="D83" s="56"/>
    </row>
    <row r="84" spans="1:4" hidden="1" x14ac:dyDescent="0.2">
      <c r="A84" s="48" t="s">
        <v>104</v>
      </c>
      <c r="B84" s="48" t="s">
        <v>103</v>
      </c>
      <c r="C84" s="47"/>
      <c r="D84" s="56"/>
    </row>
    <row r="85" spans="1:4" hidden="1" x14ac:dyDescent="0.2">
      <c r="B85" s="36"/>
      <c r="C85" s="47"/>
      <c r="D85" s="56"/>
    </row>
    <row r="86" spans="1:4" hidden="1" x14ac:dyDescent="0.2">
      <c r="A86" s="51" t="s">
        <v>102</v>
      </c>
      <c r="B86" s="50" t="s">
        <v>101</v>
      </c>
      <c r="C86" s="40">
        <f>SUM(C87:C87)</f>
        <v>0</v>
      </c>
      <c r="D86" s="56"/>
    </row>
    <row r="87" spans="1:4" hidden="1" x14ac:dyDescent="0.2">
      <c r="A87" s="42" t="s">
        <v>100</v>
      </c>
      <c r="B87" s="48" t="s">
        <v>99</v>
      </c>
      <c r="C87" s="47"/>
      <c r="D87" s="56"/>
    </row>
    <row r="88" spans="1:4" ht="17.25" hidden="1" customHeight="1" x14ac:dyDescent="0.2">
      <c r="B88" s="36"/>
      <c r="C88" s="47"/>
      <c r="D88" s="56"/>
    </row>
    <row r="89" spans="1:4" x14ac:dyDescent="0.2">
      <c r="A89" s="51" t="s">
        <v>98</v>
      </c>
      <c r="B89" s="55" t="s">
        <v>97</v>
      </c>
      <c r="C89" s="40">
        <f>SUM(C90:C91)</f>
        <v>2470000</v>
      </c>
      <c r="D89" s="46"/>
    </row>
    <row r="90" spans="1:4" x14ac:dyDescent="0.2">
      <c r="A90" s="42" t="s">
        <v>96</v>
      </c>
      <c r="B90" s="48" t="s">
        <v>95</v>
      </c>
      <c r="C90" s="47">
        <v>2270000</v>
      </c>
      <c r="D90" s="46"/>
    </row>
    <row r="91" spans="1:4" x14ac:dyDescent="0.2">
      <c r="A91" s="42" t="s">
        <v>94</v>
      </c>
      <c r="B91" s="48" t="s">
        <v>93</v>
      </c>
      <c r="C91" s="47">
        <v>200000</v>
      </c>
      <c r="D91" s="46"/>
    </row>
    <row r="92" spans="1:4" x14ac:dyDescent="0.2">
      <c r="B92" s="48"/>
      <c r="C92" s="47"/>
      <c r="D92" s="46"/>
    </row>
    <row r="93" spans="1:4" hidden="1" x14ac:dyDescent="0.2">
      <c r="A93" s="51">
        <v>1.08</v>
      </c>
      <c r="B93" s="55" t="s">
        <v>92</v>
      </c>
      <c r="C93" s="40">
        <f>SUM(C94:C94)</f>
        <v>0</v>
      </c>
      <c r="D93" s="46"/>
    </row>
    <row r="94" spans="1:4" hidden="1" x14ac:dyDescent="0.2">
      <c r="A94" s="42" t="s">
        <v>91</v>
      </c>
      <c r="B94" s="54" t="s">
        <v>90</v>
      </c>
      <c r="C94" s="47"/>
      <c r="D94" s="46"/>
    </row>
    <row r="95" spans="1:4" hidden="1" x14ac:dyDescent="0.2">
      <c r="B95" s="48"/>
      <c r="C95" s="47"/>
      <c r="D95" s="49"/>
    </row>
    <row r="96" spans="1:4" x14ac:dyDescent="0.2">
      <c r="A96" s="51" t="s">
        <v>89</v>
      </c>
      <c r="B96" s="52" t="s">
        <v>88</v>
      </c>
      <c r="C96" s="47"/>
      <c r="D96" s="40">
        <f>+C98+C102+C105+C110+C113</f>
        <v>2066200</v>
      </c>
    </row>
    <row r="97" spans="1:4" x14ac:dyDescent="0.2">
      <c r="A97" s="51"/>
      <c r="B97" s="52"/>
      <c r="C97" s="47"/>
    </row>
    <row r="98" spans="1:4" x14ac:dyDescent="0.2">
      <c r="A98" s="51" t="s">
        <v>87</v>
      </c>
      <c r="B98" s="53" t="s">
        <v>86</v>
      </c>
      <c r="C98" s="40">
        <f>SUM(C99:C100)</f>
        <v>130000</v>
      </c>
    </row>
    <row r="99" spans="1:4" x14ac:dyDescent="0.2">
      <c r="A99" s="42" t="s">
        <v>83</v>
      </c>
      <c r="B99" s="36" t="s">
        <v>82</v>
      </c>
      <c r="C99" s="47">
        <v>50000</v>
      </c>
    </row>
    <row r="100" spans="1:4" x14ac:dyDescent="0.2">
      <c r="A100" s="42" t="s">
        <v>215</v>
      </c>
      <c r="B100" s="36" t="s">
        <v>214</v>
      </c>
      <c r="C100" s="47">
        <v>80000</v>
      </c>
    </row>
    <row r="101" spans="1:4" x14ac:dyDescent="0.2">
      <c r="B101" s="36"/>
      <c r="C101" s="47"/>
    </row>
    <row r="102" spans="1:4" x14ac:dyDescent="0.2">
      <c r="A102" s="51" t="s">
        <v>213</v>
      </c>
      <c r="B102" s="74" t="s">
        <v>212</v>
      </c>
      <c r="C102" s="40">
        <f>+C103</f>
        <v>150000</v>
      </c>
    </row>
    <row r="103" spans="1:4" x14ac:dyDescent="0.2">
      <c r="A103" s="42" t="s">
        <v>211</v>
      </c>
      <c r="B103" s="36" t="s">
        <v>210</v>
      </c>
      <c r="C103" s="47">
        <v>150000</v>
      </c>
    </row>
    <row r="104" spans="1:4" x14ac:dyDescent="0.2">
      <c r="A104" s="51"/>
      <c r="B104" s="52"/>
      <c r="C104" s="47"/>
    </row>
    <row r="105" spans="1:4" ht="25.5" x14ac:dyDescent="0.2">
      <c r="A105" s="51" t="s">
        <v>81</v>
      </c>
      <c r="B105" s="50" t="s">
        <v>80</v>
      </c>
      <c r="C105" s="40">
        <f>SUM(C106:C108)</f>
        <v>325000</v>
      </c>
    </row>
    <row r="106" spans="1:4" x14ac:dyDescent="0.2">
      <c r="A106" s="42" t="s">
        <v>209</v>
      </c>
      <c r="B106" s="41" t="s">
        <v>208</v>
      </c>
      <c r="C106" s="47">
        <v>75000</v>
      </c>
    </row>
    <row r="107" spans="1:4" x14ac:dyDescent="0.2">
      <c r="A107" s="42" t="s">
        <v>207</v>
      </c>
      <c r="B107" s="48" t="s">
        <v>206</v>
      </c>
      <c r="C107" s="47">
        <v>50000</v>
      </c>
      <c r="D107" s="49"/>
    </row>
    <row r="108" spans="1:4" x14ac:dyDescent="0.2">
      <c r="A108" s="42" t="s">
        <v>205</v>
      </c>
      <c r="B108" s="48" t="s">
        <v>204</v>
      </c>
      <c r="C108" s="47">
        <v>200000</v>
      </c>
      <c r="D108" s="49"/>
    </row>
    <row r="109" spans="1:4" x14ac:dyDescent="0.2">
      <c r="B109" s="48"/>
      <c r="C109" s="47"/>
      <c r="D109" s="49"/>
    </row>
    <row r="110" spans="1:4" x14ac:dyDescent="0.2">
      <c r="A110" s="68" t="s">
        <v>203</v>
      </c>
      <c r="B110" s="50" t="s">
        <v>202</v>
      </c>
      <c r="C110" s="40">
        <f>+C111</f>
        <v>175000</v>
      </c>
      <c r="D110" s="49"/>
    </row>
    <row r="111" spans="1:4" x14ac:dyDescent="0.2">
      <c r="A111" s="48" t="s">
        <v>201</v>
      </c>
      <c r="B111" s="48" t="s">
        <v>200</v>
      </c>
      <c r="C111" s="47">
        <v>175000</v>
      </c>
      <c r="D111" s="49"/>
    </row>
    <row r="112" spans="1:4" x14ac:dyDescent="0.2">
      <c r="A112" s="48"/>
      <c r="B112" s="48"/>
      <c r="C112" s="47"/>
      <c r="D112" s="49"/>
    </row>
    <row r="113" spans="1:18" x14ac:dyDescent="0.2">
      <c r="A113" s="51" t="s">
        <v>77</v>
      </c>
      <c r="B113" s="50" t="s">
        <v>76</v>
      </c>
      <c r="C113" s="40">
        <f>SUM(C114:C117)</f>
        <v>1286200</v>
      </c>
      <c r="D113" s="49"/>
    </row>
    <row r="114" spans="1:18" x14ac:dyDescent="0.2">
      <c r="A114" s="42" t="s">
        <v>136</v>
      </c>
      <c r="B114" s="41" t="s">
        <v>135</v>
      </c>
      <c r="C114" s="47">
        <v>682200</v>
      </c>
      <c r="D114" s="49"/>
    </row>
    <row r="115" spans="1:18" x14ac:dyDescent="0.2">
      <c r="A115" s="42" t="s">
        <v>199</v>
      </c>
      <c r="B115" s="41" t="s">
        <v>198</v>
      </c>
      <c r="C115" s="47">
        <v>83000</v>
      </c>
      <c r="D115" s="49"/>
    </row>
    <row r="116" spans="1:18" x14ac:dyDescent="0.2">
      <c r="A116" s="42" t="s">
        <v>134</v>
      </c>
      <c r="B116" s="41" t="s">
        <v>133</v>
      </c>
      <c r="C116" s="47">
        <v>451000</v>
      </c>
      <c r="D116" s="49"/>
    </row>
    <row r="117" spans="1:18" x14ac:dyDescent="0.2">
      <c r="A117" s="42" t="s">
        <v>197</v>
      </c>
      <c r="B117" s="48" t="s">
        <v>196</v>
      </c>
      <c r="C117" s="47">
        <v>70000</v>
      </c>
      <c r="D117" s="49"/>
    </row>
    <row r="118" spans="1:18" x14ac:dyDescent="0.2">
      <c r="B118" s="48"/>
      <c r="C118" s="47"/>
      <c r="D118" s="49"/>
    </row>
    <row r="119" spans="1:18" x14ac:dyDescent="0.2">
      <c r="A119" s="68" t="s">
        <v>187</v>
      </c>
      <c r="B119" s="50" t="s">
        <v>33</v>
      </c>
      <c r="C119" s="47"/>
      <c r="D119" s="82">
        <f>+C122+C125</f>
        <v>12000000</v>
      </c>
    </row>
    <row r="120" spans="1:18" x14ac:dyDescent="0.2">
      <c r="A120" s="68"/>
      <c r="B120" s="50"/>
      <c r="C120" s="47"/>
      <c r="D120" s="49"/>
    </row>
    <row r="121" spans="1:18" x14ac:dyDescent="0.2">
      <c r="A121" s="68" t="s">
        <v>191</v>
      </c>
      <c r="B121" s="50" t="s">
        <v>34</v>
      </c>
      <c r="C121" s="40">
        <f>+C122</f>
        <v>11800000</v>
      </c>
      <c r="D121" s="49"/>
    </row>
    <row r="122" spans="1:18" x14ac:dyDescent="0.2">
      <c r="A122" s="48" t="s">
        <v>43</v>
      </c>
      <c r="B122" s="48" t="s">
        <v>44</v>
      </c>
      <c r="C122" s="47">
        <v>11800000</v>
      </c>
      <c r="D122" s="47"/>
    </row>
    <row r="123" spans="1:18" x14ac:dyDescent="0.2">
      <c r="A123" s="48"/>
      <c r="B123" s="48"/>
      <c r="C123" s="47"/>
      <c r="D123" s="47"/>
    </row>
    <row r="124" spans="1:18" x14ac:dyDescent="0.2">
      <c r="A124" s="68" t="s">
        <v>195</v>
      </c>
      <c r="B124" s="68" t="s">
        <v>54</v>
      </c>
      <c r="C124" s="40">
        <f>+C125</f>
        <v>200000</v>
      </c>
      <c r="D124" s="47"/>
    </row>
    <row r="125" spans="1:18" ht="12" customHeight="1" x14ac:dyDescent="0.2">
      <c r="A125" s="42" t="s">
        <v>55</v>
      </c>
      <c r="B125" s="48" t="s">
        <v>194</v>
      </c>
      <c r="C125" s="47">
        <v>200000</v>
      </c>
      <c r="D125" s="47"/>
    </row>
    <row r="126" spans="1:18" x14ac:dyDescent="0.2">
      <c r="B126" s="48"/>
      <c r="C126" s="47"/>
      <c r="D126" s="46"/>
    </row>
    <row r="127" spans="1:18" ht="13.5" thickBot="1" x14ac:dyDescent="0.25">
      <c r="B127" s="45" t="s">
        <v>71</v>
      </c>
      <c r="D127" s="44">
        <f>SUM(D66:D126)</f>
        <v>16886200</v>
      </c>
      <c r="R127" s="43">
        <f>+D127-D60</f>
        <v>0</v>
      </c>
    </row>
    <row r="128" spans="1:18" ht="13.5" thickTop="1" x14ac:dyDescent="0.2"/>
  </sheetData>
  <mergeCells count="3">
    <mergeCell ref="A1:D1"/>
    <mergeCell ref="A2:D2"/>
    <mergeCell ref="B3:E3"/>
  </mergeCells>
  <printOptions horizontalCentered="1" verticalCentered="1"/>
  <pageMargins left="0.39370078740157483" right="0.39370078740157483" top="0.39370078740157483" bottom="0.39370078740157483" header="0.51181102362204722" footer="0.51181102362204722"/>
  <pageSetup scale="82" firstPageNumber="0" fitToHeight="2" orientation="portrait" r:id="rId1"/>
  <headerFooter alignWithMargins="0">
    <oddFooter xml:space="preserve">&amp;LRealizado por: &amp;RRevisado por: </oddFooter>
  </headerFooter>
  <rowBreaks count="1" manualBreakCount="1">
    <brk id="61"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8"/>
  <sheetViews>
    <sheetView view="pageBreakPreview" topLeftCell="B7" zoomScaleNormal="100" zoomScaleSheetLayoutView="100" workbookViewId="0">
      <selection activeCell="B51" sqref="B51:D51"/>
    </sheetView>
  </sheetViews>
  <sheetFormatPr baseColWidth="10" defaultRowHeight="12.75" x14ac:dyDescent="0.2"/>
  <cols>
    <col min="1" max="1" width="9.7109375" style="48" customWidth="1"/>
    <col min="2" max="2" width="51.28515625" style="41" customWidth="1"/>
    <col min="3" max="3" width="23.28515625" style="39" customWidth="1"/>
    <col min="4" max="4" width="23.42578125" style="40" customWidth="1"/>
    <col min="5" max="5" width="19.5703125" style="39" hidden="1" customWidth="1"/>
    <col min="6" max="6" width="16.28515625" style="38" hidden="1" customWidth="1"/>
    <col min="7" max="7" width="12.7109375" style="38" hidden="1" customWidth="1"/>
    <col min="8" max="8" width="14.85546875" style="37" hidden="1" customWidth="1"/>
    <col min="9" max="9" width="21.28515625" style="36" hidden="1" customWidth="1"/>
    <col min="10" max="16" width="0" style="36" hidden="1" customWidth="1"/>
    <col min="17" max="17" width="17.28515625" style="36" bestFit="1" customWidth="1"/>
    <col min="18" max="18" width="21.42578125" style="36" customWidth="1"/>
    <col min="19" max="19" width="11.42578125" style="36"/>
    <col min="20" max="20" width="14.5703125" style="36" bestFit="1" customWidth="1"/>
    <col min="21" max="256" width="11.42578125" style="36"/>
    <col min="257" max="257" width="9.7109375" style="36" customWidth="1"/>
    <col min="258" max="258" width="51.28515625" style="36" customWidth="1"/>
    <col min="259" max="259" width="23.28515625" style="36" customWidth="1"/>
    <col min="260" max="260" width="23.42578125" style="36" customWidth="1"/>
    <col min="261" max="272" width="0" style="36" hidden="1" customWidth="1"/>
    <col min="273" max="273" width="17.28515625" style="36" bestFit="1" customWidth="1"/>
    <col min="274" max="274" width="21.42578125" style="36" customWidth="1"/>
    <col min="275" max="275" width="11.42578125" style="36"/>
    <col min="276" max="276" width="14.5703125" style="36" bestFit="1" customWidth="1"/>
    <col min="277" max="512" width="11.42578125" style="36"/>
    <col min="513" max="513" width="9.7109375" style="36" customWidth="1"/>
    <col min="514" max="514" width="51.28515625" style="36" customWidth="1"/>
    <col min="515" max="515" width="23.28515625" style="36" customWidth="1"/>
    <col min="516" max="516" width="23.42578125" style="36" customWidth="1"/>
    <col min="517" max="528" width="0" style="36" hidden="1" customWidth="1"/>
    <col min="529" max="529" width="17.28515625" style="36" bestFit="1" customWidth="1"/>
    <col min="530" max="530" width="21.42578125" style="36" customWidth="1"/>
    <col min="531" max="531" width="11.42578125" style="36"/>
    <col min="532" max="532" width="14.5703125" style="36" bestFit="1" customWidth="1"/>
    <col min="533" max="768" width="11.42578125" style="36"/>
    <col min="769" max="769" width="9.7109375" style="36" customWidth="1"/>
    <col min="770" max="770" width="51.28515625" style="36" customWidth="1"/>
    <col min="771" max="771" width="23.28515625" style="36" customWidth="1"/>
    <col min="772" max="772" width="23.42578125" style="36" customWidth="1"/>
    <col min="773" max="784" width="0" style="36" hidden="1" customWidth="1"/>
    <col min="785" max="785" width="17.28515625" style="36" bestFit="1" customWidth="1"/>
    <col min="786" max="786" width="21.42578125" style="36" customWidth="1"/>
    <col min="787" max="787" width="11.42578125" style="36"/>
    <col min="788" max="788" width="14.5703125" style="36" bestFit="1" customWidth="1"/>
    <col min="789" max="1024" width="11.42578125" style="36"/>
    <col min="1025" max="1025" width="9.7109375" style="36" customWidth="1"/>
    <col min="1026" max="1026" width="51.28515625" style="36" customWidth="1"/>
    <col min="1027" max="1027" width="23.28515625" style="36" customWidth="1"/>
    <col min="1028" max="1028" width="23.42578125" style="36" customWidth="1"/>
    <col min="1029" max="1040" width="0" style="36" hidden="1" customWidth="1"/>
    <col min="1041" max="1041" width="17.28515625" style="36" bestFit="1" customWidth="1"/>
    <col min="1042" max="1042" width="21.42578125" style="36" customWidth="1"/>
    <col min="1043" max="1043" width="11.42578125" style="36"/>
    <col min="1044" max="1044" width="14.5703125" style="36" bestFit="1" customWidth="1"/>
    <col min="1045" max="1280" width="11.42578125" style="36"/>
    <col min="1281" max="1281" width="9.7109375" style="36" customWidth="1"/>
    <col min="1282" max="1282" width="51.28515625" style="36" customWidth="1"/>
    <col min="1283" max="1283" width="23.28515625" style="36" customWidth="1"/>
    <col min="1284" max="1284" width="23.42578125" style="36" customWidth="1"/>
    <col min="1285" max="1296" width="0" style="36" hidden="1" customWidth="1"/>
    <col min="1297" max="1297" width="17.28515625" style="36" bestFit="1" customWidth="1"/>
    <col min="1298" max="1298" width="21.42578125" style="36" customWidth="1"/>
    <col min="1299" max="1299" width="11.42578125" style="36"/>
    <col min="1300" max="1300" width="14.5703125" style="36" bestFit="1" customWidth="1"/>
    <col min="1301" max="1536" width="11.42578125" style="36"/>
    <col min="1537" max="1537" width="9.7109375" style="36" customWidth="1"/>
    <col min="1538" max="1538" width="51.28515625" style="36" customWidth="1"/>
    <col min="1539" max="1539" width="23.28515625" style="36" customWidth="1"/>
    <col min="1540" max="1540" width="23.42578125" style="36" customWidth="1"/>
    <col min="1541" max="1552" width="0" style="36" hidden="1" customWidth="1"/>
    <col min="1553" max="1553" width="17.28515625" style="36" bestFit="1" customWidth="1"/>
    <col min="1554" max="1554" width="21.42578125" style="36" customWidth="1"/>
    <col min="1555" max="1555" width="11.42578125" style="36"/>
    <col min="1556" max="1556" width="14.5703125" style="36" bestFit="1" customWidth="1"/>
    <col min="1557" max="1792" width="11.42578125" style="36"/>
    <col min="1793" max="1793" width="9.7109375" style="36" customWidth="1"/>
    <col min="1794" max="1794" width="51.28515625" style="36" customWidth="1"/>
    <col min="1795" max="1795" width="23.28515625" style="36" customWidth="1"/>
    <col min="1796" max="1796" width="23.42578125" style="36" customWidth="1"/>
    <col min="1797" max="1808" width="0" style="36" hidden="1" customWidth="1"/>
    <col min="1809" max="1809" width="17.28515625" style="36" bestFit="1" customWidth="1"/>
    <col min="1810" max="1810" width="21.42578125" style="36" customWidth="1"/>
    <col min="1811" max="1811" width="11.42578125" style="36"/>
    <col min="1812" max="1812" width="14.5703125" style="36" bestFit="1" customWidth="1"/>
    <col min="1813" max="2048" width="11.42578125" style="36"/>
    <col min="2049" max="2049" width="9.7109375" style="36" customWidth="1"/>
    <col min="2050" max="2050" width="51.28515625" style="36" customWidth="1"/>
    <col min="2051" max="2051" width="23.28515625" style="36" customWidth="1"/>
    <col min="2052" max="2052" width="23.42578125" style="36" customWidth="1"/>
    <col min="2053" max="2064" width="0" style="36" hidden="1" customWidth="1"/>
    <col min="2065" max="2065" width="17.28515625" style="36" bestFit="1" customWidth="1"/>
    <col min="2066" max="2066" width="21.42578125" style="36" customWidth="1"/>
    <col min="2067" max="2067" width="11.42578125" style="36"/>
    <col min="2068" max="2068" width="14.5703125" style="36" bestFit="1" customWidth="1"/>
    <col min="2069" max="2304" width="11.42578125" style="36"/>
    <col min="2305" max="2305" width="9.7109375" style="36" customWidth="1"/>
    <col min="2306" max="2306" width="51.28515625" style="36" customWidth="1"/>
    <col min="2307" max="2307" width="23.28515625" style="36" customWidth="1"/>
    <col min="2308" max="2308" width="23.42578125" style="36" customWidth="1"/>
    <col min="2309" max="2320" width="0" style="36" hidden="1" customWidth="1"/>
    <col min="2321" max="2321" width="17.28515625" style="36" bestFit="1" customWidth="1"/>
    <col min="2322" max="2322" width="21.42578125" style="36" customWidth="1"/>
    <col min="2323" max="2323" width="11.42578125" style="36"/>
    <col min="2324" max="2324" width="14.5703125" style="36" bestFit="1" customWidth="1"/>
    <col min="2325" max="2560" width="11.42578125" style="36"/>
    <col min="2561" max="2561" width="9.7109375" style="36" customWidth="1"/>
    <col min="2562" max="2562" width="51.28515625" style="36" customWidth="1"/>
    <col min="2563" max="2563" width="23.28515625" style="36" customWidth="1"/>
    <col min="2564" max="2564" width="23.42578125" style="36" customWidth="1"/>
    <col min="2565" max="2576" width="0" style="36" hidden="1" customWidth="1"/>
    <col min="2577" max="2577" width="17.28515625" style="36" bestFit="1" customWidth="1"/>
    <col min="2578" max="2578" width="21.42578125" style="36" customWidth="1"/>
    <col min="2579" max="2579" width="11.42578125" style="36"/>
    <col min="2580" max="2580" width="14.5703125" style="36" bestFit="1" customWidth="1"/>
    <col min="2581" max="2816" width="11.42578125" style="36"/>
    <col min="2817" max="2817" width="9.7109375" style="36" customWidth="1"/>
    <col min="2818" max="2818" width="51.28515625" style="36" customWidth="1"/>
    <col min="2819" max="2819" width="23.28515625" style="36" customWidth="1"/>
    <col min="2820" max="2820" width="23.42578125" style="36" customWidth="1"/>
    <col min="2821" max="2832" width="0" style="36" hidden="1" customWidth="1"/>
    <col min="2833" max="2833" width="17.28515625" style="36" bestFit="1" customWidth="1"/>
    <col min="2834" max="2834" width="21.42578125" style="36" customWidth="1"/>
    <col min="2835" max="2835" width="11.42578125" style="36"/>
    <col min="2836" max="2836" width="14.5703125" style="36" bestFit="1" customWidth="1"/>
    <col min="2837" max="3072" width="11.42578125" style="36"/>
    <col min="3073" max="3073" width="9.7109375" style="36" customWidth="1"/>
    <col min="3074" max="3074" width="51.28515625" style="36" customWidth="1"/>
    <col min="3075" max="3075" width="23.28515625" style="36" customWidth="1"/>
    <col min="3076" max="3076" width="23.42578125" style="36" customWidth="1"/>
    <col min="3077" max="3088" width="0" style="36" hidden="1" customWidth="1"/>
    <col min="3089" max="3089" width="17.28515625" style="36" bestFit="1" customWidth="1"/>
    <col min="3090" max="3090" width="21.42578125" style="36" customWidth="1"/>
    <col min="3091" max="3091" width="11.42578125" style="36"/>
    <col min="3092" max="3092" width="14.5703125" style="36" bestFit="1" customWidth="1"/>
    <col min="3093" max="3328" width="11.42578125" style="36"/>
    <col min="3329" max="3329" width="9.7109375" style="36" customWidth="1"/>
    <col min="3330" max="3330" width="51.28515625" style="36" customWidth="1"/>
    <col min="3331" max="3331" width="23.28515625" style="36" customWidth="1"/>
    <col min="3332" max="3332" width="23.42578125" style="36" customWidth="1"/>
    <col min="3333" max="3344" width="0" style="36" hidden="1" customWidth="1"/>
    <col min="3345" max="3345" width="17.28515625" style="36" bestFit="1" customWidth="1"/>
    <col min="3346" max="3346" width="21.42578125" style="36" customWidth="1"/>
    <col min="3347" max="3347" width="11.42578125" style="36"/>
    <col min="3348" max="3348" width="14.5703125" style="36" bestFit="1" customWidth="1"/>
    <col min="3349" max="3584" width="11.42578125" style="36"/>
    <col min="3585" max="3585" width="9.7109375" style="36" customWidth="1"/>
    <col min="3586" max="3586" width="51.28515625" style="36" customWidth="1"/>
    <col min="3587" max="3587" width="23.28515625" style="36" customWidth="1"/>
    <col min="3588" max="3588" width="23.42578125" style="36" customWidth="1"/>
    <col min="3589" max="3600" width="0" style="36" hidden="1" customWidth="1"/>
    <col min="3601" max="3601" width="17.28515625" style="36" bestFit="1" customWidth="1"/>
    <col min="3602" max="3602" width="21.42578125" style="36" customWidth="1"/>
    <col min="3603" max="3603" width="11.42578125" style="36"/>
    <col min="3604" max="3604" width="14.5703125" style="36" bestFit="1" customWidth="1"/>
    <col min="3605" max="3840" width="11.42578125" style="36"/>
    <col min="3841" max="3841" width="9.7109375" style="36" customWidth="1"/>
    <col min="3842" max="3842" width="51.28515625" style="36" customWidth="1"/>
    <col min="3843" max="3843" width="23.28515625" style="36" customWidth="1"/>
    <col min="3844" max="3844" width="23.42578125" style="36" customWidth="1"/>
    <col min="3845" max="3856" width="0" style="36" hidden="1" customWidth="1"/>
    <col min="3857" max="3857" width="17.28515625" style="36" bestFit="1" customWidth="1"/>
    <col min="3858" max="3858" width="21.42578125" style="36" customWidth="1"/>
    <col min="3859" max="3859" width="11.42578125" style="36"/>
    <col min="3860" max="3860" width="14.5703125" style="36" bestFit="1" customWidth="1"/>
    <col min="3861" max="4096" width="11.42578125" style="36"/>
    <col min="4097" max="4097" width="9.7109375" style="36" customWidth="1"/>
    <col min="4098" max="4098" width="51.28515625" style="36" customWidth="1"/>
    <col min="4099" max="4099" width="23.28515625" style="36" customWidth="1"/>
    <col min="4100" max="4100" width="23.42578125" style="36" customWidth="1"/>
    <col min="4101" max="4112" width="0" style="36" hidden="1" customWidth="1"/>
    <col min="4113" max="4113" width="17.28515625" style="36" bestFit="1" customWidth="1"/>
    <col min="4114" max="4114" width="21.42578125" style="36" customWidth="1"/>
    <col min="4115" max="4115" width="11.42578125" style="36"/>
    <col min="4116" max="4116" width="14.5703125" style="36" bestFit="1" customWidth="1"/>
    <col min="4117" max="4352" width="11.42578125" style="36"/>
    <col min="4353" max="4353" width="9.7109375" style="36" customWidth="1"/>
    <col min="4354" max="4354" width="51.28515625" style="36" customWidth="1"/>
    <col min="4355" max="4355" width="23.28515625" style="36" customWidth="1"/>
    <col min="4356" max="4356" width="23.42578125" style="36" customWidth="1"/>
    <col min="4357" max="4368" width="0" style="36" hidden="1" customWidth="1"/>
    <col min="4369" max="4369" width="17.28515625" style="36" bestFit="1" customWidth="1"/>
    <col min="4370" max="4370" width="21.42578125" style="36" customWidth="1"/>
    <col min="4371" max="4371" width="11.42578125" style="36"/>
    <col min="4372" max="4372" width="14.5703125" style="36" bestFit="1" customWidth="1"/>
    <col min="4373" max="4608" width="11.42578125" style="36"/>
    <col min="4609" max="4609" width="9.7109375" style="36" customWidth="1"/>
    <col min="4610" max="4610" width="51.28515625" style="36" customWidth="1"/>
    <col min="4611" max="4611" width="23.28515625" style="36" customWidth="1"/>
    <col min="4612" max="4612" width="23.42578125" style="36" customWidth="1"/>
    <col min="4613" max="4624" width="0" style="36" hidden="1" customWidth="1"/>
    <col min="4625" max="4625" width="17.28515625" style="36" bestFit="1" customWidth="1"/>
    <col min="4626" max="4626" width="21.42578125" style="36" customWidth="1"/>
    <col min="4627" max="4627" width="11.42578125" style="36"/>
    <col min="4628" max="4628" width="14.5703125" style="36" bestFit="1" customWidth="1"/>
    <col min="4629" max="4864" width="11.42578125" style="36"/>
    <col min="4865" max="4865" width="9.7109375" style="36" customWidth="1"/>
    <col min="4866" max="4866" width="51.28515625" style="36" customWidth="1"/>
    <col min="4867" max="4867" width="23.28515625" style="36" customWidth="1"/>
    <col min="4868" max="4868" width="23.42578125" style="36" customWidth="1"/>
    <col min="4869" max="4880" width="0" style="36" hidden="1" customWidth="1"/>
    <col min="4881" max="4881" width="17.28515625" style="36" bestFit="1" customWidth="1"/>
    <col min="4882" max="4882" width="21.42578125" style="36" customWidth="1"/>
    <col min="4883" max="4883" width="11.42578125" style="36"/>
    <col min="4884" max="4884" width="14.5703125" style="36" bestFit="1" customWidth="1"/>
    <col min="4885" max="5120" width="11.42578125" style="36"/>
    <col min="5121" max="5121" width="9.7109375" style="36" customWidth="1"/>
    <col min="5122" max="5122" width="51.28515625" style="36" customWidth="1"/>
    <col min="5123" max="5123" width="23.28515625" style="36" customWidth="1"/>
    <col min="5124" max="5124" width="23.42578125" style="36" customWidth="1"/>
    <col min="5125" max="5136" width="0" style="36" hidden="1" customWidth="1"/>
    <col min="5137" max="5137" width="17.28515625" style="36" bestFit="1" customWidth="1"/>
    <col min="5138" max="5138" width="21.42578125" style="36" customWidth="1"/>
    <col min="5139" max="5139" width="11.42578125" style="36"/>
    <col min="5140" max="5140" width="14.5703125" style="36" bestFit="1" customWidth="1"/>
    <col min="5141" max="5376" width="11.42578125" style="36"/>
    <col min="5377" max="5377" width="9.7109375" style="36" customWidth="1"/>
    <col min="5378" max="5378" width="51.28515625" style="36" customWidth="1"/>
    <col min="5379" max="5379" width="23.28515625" style="36" customWidth="1"/>
    <col min="5380" max="5380" width="23.42578125" style="36" customWidth="1"/>
    <col min="5381" max="5392" width="0" style="36" hidden="1" customWidth="1"/>
    <col min="5393" max="5393" width="17.28515625" style="36" bestFit="1" customWidth="1"/>
    <col min="5394" max="5394" width="21.42578125" style="36" customWidth="1"/>
    <col min="5395" max="5395" width="11.42578125" style="36"/>
    <col min="5396" max="5396" width="14.5703125" style="36" bestFit="1" customWidth="1"/>
    <col min="5397" max="5632" width="11.42578125" style="36"/>
    <col min="5633" max="5633" width="9.7109375" style="36" customWidth="1"/>
    <col min="5634" max="5634" width="51.28515625" style="36" customWidth="1"/>
    <col min="5635" max="5635" width="23.28515625" style="36" customWidth="1"/>
    <col min="5636" max="5636" width="23.42578125" style="36" customWidth="1"/>
    <col min="5637" max="5648" width="0" style="36" hidden="1" customWidth="1"/>
    <col min="5649" max="5649" width="17.28515625" style="36" bestFit="1" customWidth="1"/>
    <col min="5650" max="5650" width="21.42578125" style="36" customWidth="1"/>
    <col min="5651" max="5651" width="11.42578125" style="36"/>
    <col min="5652" max="5652" width="14.5703125" style="36" bestFit="1" customWidth="1"/>
    <col min="5653" max="5888" width="11.42578125" style="36"/>
    <col min="5889" max="5889" width="9.7109375" style="36" customWidth="1"/>
    <col min="5890" max="5890" width="51.28515625" style="36" customWidth="1"/>
    <col min="5891" max="5891" width="23.28515625" style="36" customWidth="1"/>
    <col min="5892" max="5892" width="23.42578125" style="36" customWidth="1"/>
    <col min="5893" max="5904" width="0" style="36" hidden="1" customWidth="1"/>
    <col min="5905" max="5905" width="17.28515625" style="36" bestFit="1" customWidth="1"/>
    <col min="5906" max="5906" width="21.42578125" style="36" customWidth="1"/>
    <col min="5907" max="5907" width="11.42578125" style="36"/>
    <col min="5908" max="5908" width="14.5703125" style="36" bestFit="1" customWidth="1"/>
    <col min="5909" max="6144" width="11.42578125" style="36"/>
    <col min="6145" max="6145" width="9.7109375" style="36" customWidth="1"/>
    <col min="6146" max="6146" width="51.28515625" style="36" customWidth="1"/>
    <col min="6147" max="6147" width="23.28515625" style="36" customWidth="1"/>
    <col min="6148" max="6148" width="23.42578125" style="36" customWidth="1"/>
    <col min="6149" max="6160" width="0" style="36" hidden="1" customWidth="1"/>
    <col min="6161" max="6161" width="17.28515625" style="36" bestFit="1" customWidth="1"/>
    <col min="6162" max="6162" width="21.42578125" style="36" customWidth="1"/>
    <col min="6163" max="6163" width="11.42578125" style="36"/>
    <col min="6164" max="6164" width="14.5703125" style="36" bestFit="1" customWidth="1"/>
    <col min="6165" max="6400" width="11.42578125" style="36"/>
    <col min="6401" max="6401" width="9.7109375" style="36" customWidth="1"/>
    <col min="6402" max="6402" width="51.28515625" style="36" customWidth="1"/>
    <col min="6403" max="6403" width="23.28515625" style="36" customWidth="1"/>
    <col min="6404" max="6404" width="23.42578125" style="36" customWidth="1"/>
    <col min="6405" max="6416" width="0" style="36" hidden="1" customWidth="1"/>
    <col min="6417" max="6417" width="17.28515625" style="36" bestFit="1" customWidth="1"/>
    <col min="6418" max="6418" width="21.42578125" style="36" customWidth="1"/>
    <col min="6419" max="6419" width="11.42578125" style="36"/>
    <col min="6420" max="6420" width="14.5703125" style="36" bestFit="1" customWidth="1"/>
    <col min="6421" max="6656" width="11.42578125" style="36"/>
    <col min="6657" max="6657" width="9.7109375" style="36" customWidth="1"/>
    <col min="6658" max="6658" width="51.28515625" style="36" customWidth="1"/>
    <col min="6659" max="6659" width="23.28515625" style="36" customWidth="1"/>
    <col min="6660" max="6660" width="23.42578125" style="36" customWidth="1"/>
    <col min="6661" max="6672" width="0" style="36" hidden="1" customWidth="1"/>
    <col min="6673" max="6673" width="17.28515625" style="36" bestFit="1" customWidth="1"/>
    <col min="6674" max="6674" width="21.42578125" style="36" customWidth="1"/>
    <col min="6675" max="6675" width="11.42578125" style="36"/>
    <col min="6676" max="6676" width="14.5703125" style="36" bestFit="1" customWidth="1"/>
    <col min="6677" max="6912" width="11.42578125" style="36"/>
    <col min="6913" max="6913" width="9.7109375" style="36" customWidth="1"/>
    <col min="6914" max="6914" width="51.28515625" style="36" customWidth="1"/>
    <col min="6915" max="6915" width="23.28515625" style="36" customWidth="1"/>
    <col min="6916" max="6916" width="23.42578125" style="36" customWidth="1"/>
    <col min="6917" max="6928" width="0" style="36" hidden="1" customWidth="1"/>
    <col min="6929" max="6929" width="17.28515625" style="36" bestFit="1" customWidth="1"/>
    <col min="6930" max="6930" width="21.42578125" style="36" customWidth="1"/>
    <col min="6931" max="6931" width="11.42578125" style="36"/>
    <col min="6932" max="6932" width="14.5703125" style="36" bestFit="1" customWidth="1"/>
    <col min="6933" max="7168" width="11.42578125" style="36"/>
    <col min="7169" max="7169" width="9.7109375" style="36" customWidth="1"/>
    <col min="7170" max="7170" width="51.28515625" style="36" customWidth="1"/>
    <col min="7171" max="7171" width="23.28515625" style="36" customWidth="1"/>
    <col min="7172" max="7172" width="23.42578125" style="36" customWidth="1"/>
    <col min="7173" max="7184" width="0" style="36" hidden="1" customWidth="1"/>
    <col min="7185" max="7185" width="17.28515625" style="36" bestFit="1" customWidth="1"/>
    <col min="7186" max="7186" width="21.42578125" style="36" customWidth="1"/>
    <col min="7187" max="7187" width="11.42578125" style="36"/>
    <col min="7188" max="7188" width="14.5703125" style="36" bestFit="1" customWidth="1"/>
    <col min="7189" max="7424" width="11.42578125" style="36"/>
    <col min="7425" max="7425" width="9.7109375" style="36" customWidth="1"/>
    <col min="7426" max="7426" width="51.28515625" style="36" customWidth="1"/>
    <col min="7427" max="7427" width="23.28515625" style="36" customWidth="1"/>
    <col min="7428" max="7428" width="23.42578125" style="36" customWidth="1"/>
    <col min="7429" max="7440" width="0" style="36" hidden="1" customWidth="1"/>
    <col min="7441" max="7441" width="17.28515625" style="36" bestFit="1" customWidth="1"/>
    <col min="7442" max="7442" width="21.42578125" style="36" customWidth="1"/>
    <col min="7443" max="7443" width="11.42578125" style="36"/>
    <col min="7444" max="7444" width="14.5703125" style="36" bestFit="1" customWidth="1"/>
    <col min="7445" max="7680" width="11.42578125" style="36"/>
    <col min="7681" max="7681" width="9.7109375" style="36" customWidth="1"/>
    <col min="7682" max="7682" width="51.28515625" style="36" customWidth="1"/>
    <col min="7683" max="7683" width="23.28515625" style="36" customWidth="1"/>
    <col min="7684" max="7684" width="23.42578125" style="36" customWidth="1"/>
    <col min="7685" max="7696" width="0" style="36" hidden="1" customWidth="1"/>
    <col min="7697" max="7697" width="17.28515625" style="36" bestFit="1" customWidth="1"/>
    <col min="7698" max="7698" width="21.42578125" style="36" customWidth="1"/>
    <col min="7699" max="7699" width="11.42578125" style="36"/>
    <col min="7700" max="7700" width="14.5703125" style="36" bestFit="1" customWidth="1"/>
    <col min="7701" max="7936" width="11.42578125" style="36"/>
    <col min="7937" max="7937" width="9.7109375" style="36" customWidth="1"/>
    <col min="7938" max="7938" width="51.28515625" style="36" customWidth="1"/>
    <col min="7939" max="7939" width="23.28515625" style="36" customWidth="1"/>
    <col min="7940" max="7940" width="23.42578125" style="36" customWidth="1"/>
    <col min="7941" max="7952" width="0" style="36" hidden="1" customWidth="1"/>
    <col min="7953" max="7953" width="17.28515625" style="36" bestFit="1" customWidth="1"/>
    <col min="7954" max="7954" width="21.42578125" style="36" customWidth="1"/>
    <col min="7955" max="7955" width="11.42578125" style="36"/>
    <col min="7956" max="7956" width="14.5703125" style="36" bestFit="1" customWidth="1"/>
    <col min="7957" max="8192" width="11.42578125" style="36"/>
    <col min="8193" max="8193" width="9.7109375" style="36" customWidth="1"/>
    <col min="8194" max="8194" width="51.28515625" style="36" customWidth="1"/>
    <col min="8195" max="8195" width="23.28515625" style="36" customWidth="1"/>
    <col min="8196" max="8196" width="23.42578125" style="36" customWidth="1"/>
    <col min="8197" max="8208" width="0" style="36" hidden="1" customWidth="1"/>
    <col min="8209" max="8209" width="17.28515625" style="36" bestFit="1" customWidth="1"/>
    <col min="8210" max="8210" width="21.42578125" style="36" customWidth="1"/>
    <col min="8211" max="8211" width="11.42578125" style="36"/>
    <col min="8212" max="8212" width="14.5703125" style="36" bestFit="1" customWidth="1"/>
    <col min="8213" max="8448" width="11.42578125" style="36"/>
    <col min="8449" max="8449" width="9.7109375" style="36" customWidth="1"/>
    <col min="8450" max="8450" width="51.28515625" style="36" customWidth="1"/>
    <col min="8451" max="8451" width="23.28515625" style="36" customWidth="1"/>
    <col min="8452" max="8452" width="23.42578125" style="36" customWidth="1"/>
    <col min="8453" max="8464" width="0" style="36" hidden="1" customWidth="1"/>
    <col min="8465" max="8465" width="17.28515625" style="36" bestFit="1" customWidth="1"/>
    <col min="8466" max="8466" width="21.42578125" style="36" customWidth="1"/>
    <col min="8467" max="8467" width="11.42578125" style="36"/>
    <col min="8468" max="8468" width="14.5703125" style="36" bestFit="1" customWidth="1"/>
    <col min="8469" max="8704" width="11.42578125" style="36"/>
    <col min="8705" max="8705" width="9.7109375" style="36" customWidth="1"/>
    <col min="8706" max="8706" width="51.28515625" style="36" customWidth="1"/>
    <col min="8707" max="8707" width="23.28515625" style="36" customWidth="1"/>
    <col min="8708" max="8708" width="23.42578125" style="36" customWidth="1"/>
    <col min="8709" max="8720" width="0" style="36" hidden="1" customWidth="1"/>
    <col min="8721" max="8721" width="17.28515625" style="36" bestFit="1" customWidth="1"/>
    <col min="8722" max="8722" width="21.42578125" style="36" customWidth="1"/>
    <col min="8723" max="8723" width="11.42578125" style="36"/>
    <col min="8724" max="8724" width="14.5703125" style="36" bestFit="1" customWidth="1"/>
    <col min="8725" max="8960" width="11.42578125" style="36"/>
    <col min="8961" max="8961" width="9.7109375" style="36" customWidth="1"/>
    <col min="8962" max="8962" width="51.28515625" style="36" customWidth="1"/>
    <col min="8963" max="8963" width="23.28515625" style="36" customWidth="1"/>
    <col min="8964" max="8964" width="23.42578125" style="36" customWidth="1"/>
    <col min="8965" max="8976" width="0" style="36" hidden="1" customWidth="1"/>
    <col min="8977" max="8977" width="17.28515625" style="36" bestFit="1" customWidth="1"/>
    <col min="8978" max="8978" width="21.42578125" style="36" customWidth="1"/>
    <col min="8979" max="8979" width="11.42578125" style="36"/>
    <col min="8980" max="8980" width="14.5703125" style="36" bestFit="1" customWidth="1"/>
    <col min="8981" max="9216" width="11.42578125" style="36"/>
    <col min="9217" max="9217" width="9.7109375" style="36" customWidth="1"/>
    <col min="9218" max="9218" width="51.28515625" style="36" customWidth="1"/>
    <col min="9219" max="9219" width="23.28515625" style="36" customWidth="1"/>
    <col min="9220" max="9220" width="23.42578125" style="36" customWidth="1"/>
    <col min="9221" max="9232" width="0" style="36" hidden="1" customWidth="1"/>
    <col min="9233" max="9233" width="17.28515625" style="36" bestFit="1" customWidth="1"/>
    <col min="9234" max="9234" width="21.42578125" style="36" customWidth="1"/>
    <col min="9235" max="9235" width="11.42578125" style="36"/>
    <col min="9236" max="9236" width="14.5703125" style="36" bestFit="1" customWidth="1"/>
    <col min="9237" max="9472" width="11.42578125" style="36"/>
    <col min="9473" max="9473" width="9.7109375" style="36" customWidth="1"/>
    <col min="9474" max="9474" width="51.28515625" style="36" customWidth="1"/>
    <col min="9475" max="9475" width="23.28515625" style="36" customWidth="1"/>
    <col min="9476" max="9476" width="23.42578125" style="36" customWidth="1"/>
    <col min="9477" max="9488" width="0" style="36" hidden="1" customWidth="1"/>
    <col min="9489" max="9489" width="17.28515625" style="36" bestFit="1" customWidth="1"/>
    <col min="9490" max="9490" width="21.42578125" style="36" customWidth="1"/>
    <col min="9491" max="9491" width="11.42578125" style="36"/>
    <col min="9492" max="9492" width="14.5703125" style="36" bestFit="1" customWidth="1"/>
    <col min="9493" max="9728" width="11.42578125" style="36"/>
    <col min="9729" max="9729" width="9.7109375" style="36" customWidth="1"/>
    <col min="9730" max="9730" width="51.28515625" style="36" customWidth="1"/>
    <col min="9731" max="9731" width="23.28515625" style="36" customWidth="1"/>
    <col min="9732" max="9732" width="23.42578125" style="36" customWidth="1"/>
    <col min="9733" max="9744" width="0" style="36" hidden="1" customWidth="1"/>
    <col min="9745" max="9745" width="17.28515625" style="36" bestFit="1" customWidth="1"/>
    <col min="9746" max="9746" width="21.42578125" style="36" customWidth="1"/>
    <col min="9747" max="9747" width="11.42578125" style="36"/>
    <col min="9748" max="9748" width="14.5703125" style="36" bestFit="1" customWidth="1"/>
    <col min="9749" max="9984" width="11.42578125" style="36"/>
    <col min="9985" max="9985" width="9.7109375" style="36" customWidth="1"/>
    <col min="9986" max="9986" width="51.28515625" style="36" customWidth="1"/>
    <col min="9987" max="9987" width="23.28515625" style="36" customWidth="1"/>
    <col min="9988" max="9988" width="23.42578125" style="36" customWidth="1"/>
    <col min="9989" max="10000" width="0" style="36" hidden="1" customWidth="1"/>
    <col min="10001" max="10001" width="17.28515625" style="36" bestFit="1" customWidth="1"/>
    <col min="10002" max="10002" width="21.42578125" style="36" customWidth="1"/>
    <col min="10003" max="10003" width="11.42578125" style="36"/>
    <col min="10004" max="10004" width="14.5703125" style="36" bestFit="1" customWidth="1"/>
    <col min="10005" max="10240" width="11.42578125" style="36"/>
    <col min="10241" max="10241" width="9.7109375" style="36" customWidth="1"/>
    <col min="10242" max="10242" width="51.28515625" style="36" customWidth="1"/>
    <col min="10243" max="10243" width="23.28515625" style="36" customWidth="1"/>
    <col min="10244" max="10244" width="23.42578125" style="36" customWidth="1"/>
    <col min="10245" max="10256" width="0" style="36" hidden="1" customWidth="1"/>
    <col min="10257" max="10257" width="17.28515625" style="36" bestFit="1" customWidth="1"/>
    <col min="10258" max="10258" width="21.42578125" style="36" customWidth="1"/>
    <col min="10259" max="10259" width="11.42578125" style="36"/>
    <col min="10260" max="10260" width="14.5703125" style="36" bestFit="1" customWidth="1"/>
    <col min="10261" max="10496" width="11.42578125" style="36"/>
    <col min="10497" max="10497" width="9.7109375" style="36" customWidth="1"/>
    <col min="10498" max="10498" width="51.28515625" style="36" customWidth="1"/>
    <col min="10499" max="10499" width="23.28515625" style="36" customWidth="1"/>
    <col min="10500" max="10500" width="23.42578125" style="36" customWidth="1"/>
    <col min="10501" max="10512" width="0" style="36" hidden="1" customWidth="1"/>
    <col min="10513" max="10513" width="17.28515625" style="36" bestFit="1" customWidth="1"/>
    <col min="10514" max="10514" width="21.42578125" style="36" customWidth="1"/>
    <col min="10515" max="10515" width="11.42578125" style="36"/>
    <col min="10516" max="10516" width="14.5703125" style="36" bestFit="1" customWidth="1"/>
    <col min="10517" max="10752" width="11.42578125" style="36"/>
    <col min="10753" max="10753" width="9.7109375" style="36" customWidth="1"/>
    <col min="10754" max="10754" width="51.28515625" style="36" customWidth="1"/>
    <col min="10755" max="10755" width="23.28515625" style="36" customWidth="1"/>
    <col min="10756" max="10756" width="23.42578125" style="36" customWidth="1"/>
    <col min="10757" max="10768" width="0" style="36" hidden="1" customWidth="1"/>
    <col min="10769" max="10769" width="17.28515625" style="36" bestFit="1" customWidth="1"/>
    <col min="10770" max="10770" width="21.42578125" style="36" customWidth="1"/>
    <col min="10771" max="10771" width="11.42578125" style="36"/>
    <col min="10772" max="10772" width="14.5703125" style="36" bestFit="1" customWidth="1"/>
    <col min="10773" max="11008" width="11.42578125" style="36"/>
    <col min="11009" max="11009" width="9.7109375" style="36" customWidth="1"/>
    <col min="11010" max="11010" width="51.28515625" style="36" customWidth="1"/>
    <col min="11011" max="11011" width="23.28515625" style="36" customWidth="1"/>
    <col min="11012" max="11012" width="23.42578125" style="36" customWidth="1"/>
    <col min="11013" max="11024" width="0" style="36" hidden="1" customWidth="1"/>
    <col min="11025" max="11025" width="17.28515625" style="36" bestFit="1" customWidth="1"/>
    <col min="11026" max="11026" width="21.42578125" style="36" customWidth="1"/>
    <col min="11027" max="11027" width="11.42578125" style="36"/>
    <col min="11028" max="11028" width="14.5703125" style="36" bestFit="1" customWidth="1"/>
    <col min="11029" max="11264" width="11.42578125" style="36"/>
    <col min="11265" max="11265" width="9.7109375" style="36" customWidth="1"/>
    <col min="11266" max="11266" width="51.28515625" style="36" customWidth="1"/>
    <col min="11267" max="11267" width="23.28515625" style="36" customWidth="1"/>
    <col min="11268" max="11268" width="23.42578125" style="36" customWidth="1"/>
    <col min="11269" max="11280" width="0" style="36" hidden="1" customWidth="1"/>
    <col min="11281" max="11281" width="17.28515625" style="36" bestFit="1" customWidth="1"/>
    <col min="11282" max="11282" width="21.42578125" style="36" customWidth="1"/>
    <col min="11283" max="11283" width="11.42578125" style="36"/>
    <col min="11284" max="11284" width="14.5703125" style="36" bestFit="1" customWidth="1"/>
    <col min="11285" max="11520" width="11.42578125" style="36"/>
    <col min="11521" max="11521" width="9.7109375" style="36" customWidth="1"/>
    <col min="11522" max="11522" width="51.28515625" style="36" customWidth="1"/>
    <col min="11523" max="11523" width="23.28515625" style="36" customWidth="1"/>
    <col min="11524" max="11524" width="23.42578125" style="36" customWidth="1"/>
    <col min="11525" max="11536" width="0" style="36" hidden="1" customWidth="1"/>
    <col min="11537" max="11537" width="17.28515625" style="36" bestFit="1" customWidth="1"/>
    <col min="11538" max="11538" width="21.42578125" style="36" customWidth="1"/>
    <col min="11539" max="11539" width="11.42578125" style="36"/>
    <col min="11540" max="11540" width="14.5703125" style="36" bestFit="1" customWidth="1"/>
    <col min="11541" max="11776" width="11.42578125" style="36"/>
    <col min="11777" max="11777" width="9.7109375" style="36" customWidth="1"/>
    <col min="11778" max="11778" width="51.28515625" style="36" customWidth="1"/>
    <col min="11779" max="11779" width="23.28515625" style="36" customWidth="1"/>
    <col min="11780" max="11780" width="23.42578125" style="36" customWidth="1"/>
    <col min="11781" max="11792" width="0" style="36" hidden="1" customWidth="1"/>
    <col min="11793" max="11793" width="17.28515625" style="36" bestFit="1" customWidth="1"/>
    <col min="11794" max="11794" width="21.42578125" style="36" customWidth="1"/>
    <col min="11795" max="11795" width="11.42578125" style="36"/>
    <col min="11796" max="11796" width="14.5703125" style="36" bestFit="1" customWidth="1"/>
    <col min="11797" max="12032" width="11.42578125" style="36"/>
    <col min="12033" max="12033" width="9.7109375" style="36" customWidth="1"/>
    <col min="12034" max="12034" width="51.28515625" style="36" customWidth="1"/>
    <col min="12035" max="12035" width="23.28515625" style="36" customWidth="1"/>
    <col min="12036" max="12036" width="23.42578125" style="36" customWidth="1"/>
    <col min="12037" max="12048" width="0" style="36" hidden="1" customWidth="1"/>
    <col min="12049" max="12049" width="17.28515625" style="36" bestFit="1" customWidth="1"/>
    <col min="12050" max="12050" width="21.42578125" style="36" customWidth="1"/>
    <col min="12051" max="12051" width="11.42578125" style="36"/>
    <col min="12052" max="12052" width="14.5703125" style="36" bestFit="1" customWidth="1"/>
    <col min="12053" max="12288" width="11.42578125" style="36"/>
    <col min="12289" max="12289" width="9.7109375" style="36" customWidth="1"/>
    <col min="12290" max="12290" width="51.28515625" style="36" customWidth="1"/>
    <col min="12291" max="12291" width="23.28515625" style="36" customWidth="1"/>
    <col min="12292" max="12292" width="23.42578125" style="36" customWidth="1"/>
    <col min="12293" max="12304" width="0" style="36" hidden="1" customWidth="1"/>
    <col min="12305" max="12305" width="17.28515625" style="36" bestFit="1" customWidth="1"/>
    <col min="12306" max="12306" width="21.42578125" style="36" customWidth="1"/>
    <col min="12307" max="12307" width="11.42578125" style="36"/>
    <col min="12308" max="12308" width="14.5703125" style="36" bestFit="1" customWidth="1"/>
    <col min="12309" max="12544" width="11.42578125" style="36"/>
    <col min="12545" max="12545" width="9.7109375" style="36" customWidth="1"/>
    <col min="12546" max="12546" width="51.28515625" style="36" customWidth="1"/>
    <col min="12547" max="12547" width="23.28515625" style="36" customWidth="1"/>
    <col min="12548" max="12548" width="23.42578125" style="36" customWidth="1"/>
    <col min="12549" max="12560" width="0" style="36" hidden="1" customWidth="1"/>
    <col min="12561" max="12561" width="17.28515625" style="36" bestFit="1" customWidth="1"/>
    <col min="12562" max="12562" width="21.42578125" style="36" customWidth="1"/>
    <col min="12563" max="12563" width="11.42578125" style="36"/>
    <col min="12564" max="12564" width="14.5703125" style="36" bestFit="1" customWidth="1"/>
    <col min="12565" max="12800" width="11.42578125" style="36"/>
    <col min="12801" max="12801" width="9.7109375" style="36" customWidth="1"/>
    <col min="12802" max="12802" width="51.28515625" style="36" customWidth="1"/>
    <col min="12803" max="12803" width="23.28515625" style="36" customWidth="1"/>
    <col min="12804" max="12804" width="23.42578125" style="36" customWidth="1"/>
    <col min="12805" max="12816" width="0" style="36" hidden="1" customWidth="1"/>
    <col min="12817" max="12817" width="17.28515625" style="36" bestFit="1" customWidth="1"/>
    <col min="12818" max="12818" width="21.42578125" style="36" customWidth="1"/>
    <col min="12819" max="12819" width="11.42578125" style="36"/>
    <col min="12820" max="12820" width="14.5703125" style="36" bestFit="1" customWidth="1"/>
    <col min="12821" max="13056" width="11.42578125" style="36"/>
    <col min="13057" max="13057" width="9.7109375" style="36" customWidth="1"/>
    <col min="13058" max="13058" width="51.28515625" style="36" customWidth="1"/>
    <col min="13059" max="13059" width="23.28515625" style="36" customWidth="1"/>
    <col min="13060" max="13060" width="23.42578125" style="36" customWidth="1"/>
    <col min="13061" max="13072" width="0" style="36" hidden="1" customWidth="1"/>
    <col min="13073" max="13073" width="17.28515625" style="36" bestFit="1" customWidth="1"/>
    <col min="13074" max="13074" width="21.42578125" style="36" customWidth="1"/>
    <col min="13075" max="13075" width="11.42578125" style="36"/>
    <col min="13076" max="13076" width="14.5703125" style="36" bestFit="1" customWidth="1"/>
    <col min="13077" max="13312" width="11.42578125" style="36"/>
    <col min="13313" max="13313" width="9.7109375" style="36" customWidth="1"/>
    <col min="13314" max="13314" width="51.28515625" style="36" customWidth="1"/>
    <col min="13315" max="13315" width="23.28515625" style="36" customWidth="1"/>
    <col min="13316" max="13316" width="23.42578125" style="36" customWidth="1"/>
    <col min="13317" max="13328" width="0" style="36" hidden="1" customWidth="1"/>
    <col min="13329" max="13329" width="17.28515625" style="36" bestFit="1" customWidth="1"/>
    <col min="13330" max="13330" width="21.42578125" style="36" customWidth="1"/>
    <col min="13331" max="13331" width="11.42578125" style="36"/>
    <col min="13332" max="13332" width="14.5703125" style="36" bestFit="1" customWidth="1"/>
    <col min="13333" max="13568" width="11.42578125" style="36"/>
    <col min="13569" max="13569" width="9.7109375" style="36" customWidth="1"/>
    <col min="13570" max="13570" width="51.28515625" style="36" customWidth="1"/>
    <col min="13571" max="13571" width="23.28515625" style="36" customWidth="1"/>
    <col min="13572" max="13572" width="23.42578125" style="36" customWidth="1"/>
    <col min="13573" max="13584" width="0" style="36" hidden="1" customWidth="1"/>
    <col min="13585" max="13585" width="17.28515625" style="36" bestFit="1" customWidth="1"/>
    <col min="13586" max="13586" width="21.42578125" style="36" customWidth="1"/>
    <col min="13587" max="13587" width="11.42578125" style="36"/>
    <col min="13588" max="13588" width="14.5703125" style="36" bestFit="1" customWidth="1"/>
    <col min="13589" max="13824" width="11.42578125" style="36"/>
    <col min="13825" max="13825" width="9.7109375" style="36" customWidth="1"/>
    <col min="13826" max="13826" width="51.28515625" style="36" customWidth="1"/>
    <col min="13827" max="13827" width="23.28515625" style="36" customWidth="1"/>
    <col min="13828" max="13828" width="23.42578125" style="36" customWidth="1"/>
    <col min="13829" max="13840" width="0" style="36" hidden="1" customWidth="1"/>
    <col min="13841" max="13841" width="17.28515625" style="36" bestFit="1" customWidth="1"/>
    <col min="13842" max="13842" width="21.42578125" style="36" customWidth="1"/>
    <col min="13843" max="13843" width="11.42578125" style="36"/>
    <col min="13844" max="13844" width="14.5703125" style="36" bestFit="1" customWidth="1"/>
    <col min="13845" max="14080" width="11.42578125" style="36"/>
    <col min="14081" max="14081" width="9.7109375" style="36" customWidth="1"/>
    <col min="14082" max="14082" width="51.28515625" style="36" customWidth="1"/>
    <col min="14083" max="14083" width="23.28515625" style="36" customWidth="1"/>
    <col min="14084" max="14084" width="23.42578125" style="36" customWidth="1"/>
    <col min="14085" max="14096" width="0" style="36" hidden="1" customWidth="1"/>
    <col min="14097" max="14097" width="17.28515625" style="36" bestFit="1" customWidth="1"/>
    <col min="14098" max="14098" width="21.42578125" style="36" customWidth="1"/>
    <col min="14099" max="14099" width="11.42578125" style="36"/>
    <col min="14100" max="14100" width="14.5703125" style="36" bestFit="1" customWidth="1"/>
    <col min="14101" max="14336" width="11.42578125" style="36"/>
    <col min="14337" max="14337" width="9.7109375" style="36" customWidth="1"/>
    <col min="14338" max="14338" width="51.28515625" style="36" customWidth="1"/>
    <col min="14339" max="14339" width="23.28515625" style="36" customWidth="1"/>
    <col min="14340" max="14340" width="23.42578125" style="36" customWidth="1"/>
    <col min="14341" max="14352" width="0" style="36" hidden="1" customWidth="1"/>
    <col min="14353" max="14353" width="17.28515625" style="36" bestFit="1" customWidth="1"/>
    <col min="14354" max="14354" width="21.42578125" style="36" customWidth="1"/>
    <col min="14355" max="14355" width="11.42578125" style="36"/>
    <col min="14356" max="14356" width="14.5703125" style="36" bestFit="1" customWidth="1"/>
    <col min="14357" max="14592" width="11.42578125" style="36"/>
    <col min="14593" max="14593" width="9.7109375" style="36" customWidth="1"/>
    <col min="14594" max="14594" width="51.28515625" style="36" customWidth="1"/>
    <col min="14595" max="14595" width="23.28515625" style="36" customWidth="1"/>
    <col min="14596" max="14596" width="23.42578125" style="36" customWidth="1"/>
    <col min="14597" max="14608" width="0" style="36" hidden="1" customWidth="1"/>
    <col min="14609" max="14609" width="17.28515625" style="36" bestFit="1" customWidth="1"/>
    <col min="14610" max="14610" width="21.42578125" style="36" customWidth="1"/>
    <col min="14611" max="14611" width="11.42578125" style="36"/>
    <col min="14612" max="14612" width="14.5703125" style="36" bestFit="1" customWidth="1"/>
    <col min="14613" max="14848" width="11.42578125" style="36"/>
    <col min="14849" max="14849" width="9.7109375" style="36" customWidth="1"/>
    <col min="14850" max="14850" width="51.28515625" style="36" customWidth="1"/>
    <col min="14851" max="14851" width="23.28515625" style="36" customWidth="1"/>
    <col min="14852" max="14852" width="23.42578125" style="36" customWidth="1"/>
    <col min="14853" max="14864" width="0" style="36" hidden="1" customWidth="1"/>
    <col min="14865" max="14865" width="17.28515625" style="36" bestFit="1" customWidth="1"/>
    <col min="14866" max="14866" width="21.42578125" style="36" customWidth="1"/>
    <col min="14867" max="14867" width="11.42578125" style="36"/>
    <col min="14868" max="14868" width="14.5703125" style="36" bestFit="1" customWidth="1"/>
    <col min="14869" max="15104" width="11.42578125" style="36"/>
    <col min="15105" max="15105" width="9.7109375" style="36" customWidth="1"/>
    <col min="15106" max="15106" width="51.28515625" style="36" customWidth="1"/>
    <col min="15107" max="15107" width="23.28515625" style="36" customWidth="1"/>
    <col min="15108" max="15108" width="23.42578125" style="36" customWidth="1"/>
    <col min="15109" max="15120" width="0" style="36" hidden="1" customWidth="1"/>
    <col min="15121" max="15121" width="17.28515625" style="36" bestFit="1" customWidth="1"/>
    <col min="15122" max="15122" width="21.42578125" style="36" customWidth="1"/>
    <col min="15123" max="15123" width="11.42578125" style="36"/>
    <col min="15124" max="15124" width="14.5703125" style="36" bestFit="1" customWidth="1"/>
    <col min="15125" max="15360" width="11.42578125" style="36"/>
    <col min="15361" max="15361" width="9.7109375" style="36" customWidth="1"/>
    <col min="15362" max="15362" width="51.28515625" style="36" customWidth="1"/>
    <col min="15363" max="15363" width="23.28515625" style="36" customWidth="1"/>
    <col min="15364" max="15364" width="23.42578125" style="36" customWidth="1"/>
    <col min="15365" max="15376" width="0" style="36" hidden="1" customWidth="1"/>
    <col min="15377" max="15377" width="17.28515625" style="36" bestFit="1" customWidth="1"/>
    <col min="15378" max="15378" width="21.42578125" style="36" customWidth="1"/>
    <col min="15379" max="15379" width="11.42578125" style="36"/>
    <col min="15380" max="15380" width="14.5703125" style="36" bestFit="1" customWidth="1"/>
    <col min="15381" max="15616" width="11.42578125" style="36"/>
    <col min="15617" max="15617" width="9.7109375" style="36" customWidth="1"/>
    <col min="15618" max="15618" width="51.28515625" style="36" customWidth="1"/>
    <col min="15619" max="15619" width="23.28515625" style="36" customWidth="1"/>
    <col min="15620" max="15620" width="23.42578125" style="36" customWidth="1"/>
    <col min="15621" max="15632" width="0" style="36" hidden="1" customWidth="1"/>
    <col min="15633" max="15633" width="17.28515625" style="36" bestFit="1" customWidth="1"/>
    <col min="15634" max="15634" width="21.42578125" style="36" customWidth="1"/>
    <col min="15635" max="15635" width="11.42578125" style="36"/>
    <col min="15636" max="15636" width="14.5703125" style="36" bestFit="1" customWidth="1"/>
    <col min="15637" max="15872" width="11.42578125" style="36"/>
    <col min="15873" max="15873" width="9.7109375" style="36" customWidth="1"/>
    <col min="15874" max="15874" width="51.28515625" style="36" customWidth="1"/>
    <col min="15875" max="15875" width="23.28515625" style="36" customWidth="1"/>
    <col min="15876" max="15876" width="23.42578125" style="36" customWidth="1"/>
    <col min="15877" max="15888" width="0" style="36" hidden="1" customWidth="1"/>
    <col min="15889" max="15889" width="17.28515625" style="36" bestFit="1" customWidth="1"/>
    <col min="15890" max="15890" width="21.42578125" style="36" customWidth="1"/>
    <col min="15891" max="15891" width="11.42578125" style="36"/>
    <col min="15892" max="15892" width="14.5703125" style="36" bestFit="1" customWidth="1"/>
    <col min="15893" max="16128" width="11.42578125" style="36"/>
    <col min="16129" max="16129" width="9.7109375" style="36" customWidth="1"/>
    <col min="16130" max="16130" width="51.28515625" style="36" customWidth="1"/>
    <col min="16131" max="16131" width="23.28515625" style="36" customWidth="1"/>
    <col min="16132" max="16132" width="23.42578125" style="36" customWidth="1"/>
    <col min="16133" max="16144" width="0" style="36" hidden="1" customWidth="1"/>
    <col min="16145" max="16145" width="17.28515625" style="36" bestFit="1" customWidth="1"/>
    <col min="16146" max="16146" width="21.42578125" style="36" customWidth="1"/>
    <col min="16147" max="16147" width="11.42578125" style="36"/>
    <col min="16148" max="16148" width="14.5703125" style="36" bestFit="1" customWidth="1"/>
    <col min="16149" max="16384" width="11.42578125" style="36"/>
  </cols>
  <sheetData>
    <row r="1" spans="1:11" s="74" customFormat="1" ht="14.25" x14ac:dyDescent="0.2">
      <c r="A1" s="125" t="s">
        <v>1</v>
      </c>
      <c r="B1" s="125"/>
      <c r="C1" s="125"/>
      <c r="D1" s="125"/>
      <c r="E1" s="77"/>
      <c r="F1" s="76"/>
      <c r="G1" s="76"/>
      <c r="H1" s="75"/>
    </row>
    <row r="2" spans="1:11" ht="14.25" customHeight="1" x14ac:dyDescent="0.2">
      <c r="A2" s="125" t="str">
        <f>+[4]SOLICITUD!A2</f>
        <v xml:space="preserve"> MODIFICACIÓN  PRESUPUESTARIA Nº3-2020</v>
      </c>
      <c r="B2" s="125"/>
      <c r="C2" s="125"/>
      <c r="D2" s="125"/>
    </row>
    <row r="3" spans="1:11" ht="13.5" customHeight="1" x14ac:dyDescent="0.2">
      <c r="B3" s="125"/>
      <c r="C3" s="125"/>
      <c r="D3" s="125"/>
      <c r="E3" s="125"/>
    </row>
    <row r="4" spans="1:11" ht="10.5" customHeight="1" x14ac:dyDescent="0.2"/>
    <row r="5" spans="1:11" x14ac:dyDescent="0.2">
      <c r="A5" s="73" t="s">
        <v>27</v>
      </c>
      <c r="B5" s="72"/>
      <c r="C5" s="71"/>
      <c r="D5" s="71"/>
    </row>
    <row r="6" spans="1:11" ht="11.25" customHeight="1" x14ac:dyDescent="0.2">
      <c r="A6" s="42"/>
    </row>
    <row r="7" spans="1:11" x14ac:dyDescent="0.2">
      <c r="A7" s="51" t="s">
        <v>8</v>
      </c>
      <c r="B7" s="50" t="s">
        <v>125</v>
      </c>
      <c r="C7" s="47"/>
      <c r="F7" s="70">
        <v>1</v>
      </c>
      <c r="G7" s="70">
        <v>2</v>
      </c>
      <c r="H7" s="69">
        <v>3</v>
      </c>
      <c r="I7" s="65"/>
      <c r="J7" s="65"/>
      <c r="K7" s="65"/>
    </row>
    <row r="8" spans="1:11" x14ac:dyDescent="0.2">
      <c r="A8" s="51"/>
      <c r="B8" s="50"/>
      <c r="C8" s="47"/>
      <c r="F8" s="70"/>
      <c r="G8" s="70"/>
      <c r="H8" s="69"/>
      <c r="I8" s="65"/>
      <c r="J8" s="65"/>
      <c r="K8" s="65"/>
    </row>
    <row r="9" spans="1:11" hidden="1" x14ac:dyDescent="0.2">
      <c r="A9" s="51">
        <v>0</v>
      </c>
      <c r="B9" s="50" t="s">
        <v>124</v>
      </c>
      <c r="C9" s="47"/>
      <c r="D9" s="40">
        <f>+C11+C14</f>
        <v>0</v>
      </c>
      <c r="F9" s="70"/>
      <c r="G9" s="70"/>
      <c r="H9" s="69"/>
      <c r="I9" s="65"/>
      <c r="J9" s="65"/>
      <c r="K9" s="65"/>
    </row>
    <row r="10" spans="1:11" hidden="1" x14ac:dyDescent="0.2">
      <c r="A10" s="51"/>
      <c r="B10" s="50"/>
      <c r="C10" s="47"/>
      <c r="F10" s="70"/>
      <c r="G10" s="70"/>
      <c r="H10" s="69"/>
      <c r="I10" s="65"/>
      <c r="J10" s="65"/>
      <c r="K10" s="65"/>
    </row>
    <row r="11" spans="1:11" hidden="1" x14ac:dyDescent="0.2">
      <c r="A11" s="51">
        <v>0.01</v>
      </c>
      <c r="B11" s="50" t="s">
        <v>123</v>
      </c>
      <c r="C11" s="40">
        <f>+C12</f>
        <v>0</v>
      </c>
      <c r="F11" s="70"/>
      <c r="G11" s="70"/>
      <c r="H11" s="69"/>
      <c r="I11" s="65"/>
      <c r="J11" s="65"/>
      <c r="K11" s="65"/>
    </row>
    <row r="12" spans="1:11" hidden="1" x14ac:dyDescent="0.2">
      <c r="A12" s="42" t="s">
        <v>159</v>
      </c>
      <c r="B12" s="41" t="s">
        <v>158</v>
      </c>
      <c r="C12" s="47"/>
      <c r="F12" s="70"/>
      <c r="G12" s="70"/>
      <c r="H12" s="69"/>
      <c r="I12" s="65"/>
      <c r="J12" s="65"/>
      <c r="K12" s="65"/>
    </row>
    <row r="13" spans="1:11" hidden="1" x14ac:dyDescent="0.2">
      <c r="A13" s="58"/>
      <c r="B13" s="60"/>
      <c r="C13" s="47"/>
      <c r="F13" s="70"/>
      <c r="G13" s="70"/>
      <c r="H13" s="69"/>
      <c r="I13" s="65"/>
      <c r="J13" s="65"/>
      <c r="K13" s="65"/>
    </row>
    <row r="14" spans="1:11" hidden="1" x14ac:dyDescent="0.2">
      <c r="A14" s="51">
        <v>0.02</v>
      </c>
      <c r="B14" s="50" t="s">
        <v>157</v>
      </c>
      <c r="C14" s="40">
        <f>SUM(C15:C16)</f>
        <v>0</v>
      </c>
      <c r="F14" s="70"/>
      <c r="G14" s="70"/>
      <c r="H14" s="69"/>
      <c r="I14" s="65"/>
      <c r="J14" s="65"/>
      <c r="K14" s="65"/>
    </row>
    <row r="15" spans="1:11" hidden="1" x14ac:dyDescent="0.2">
      <c r="A15" s="58" t="s">
        <v>156</v>
      </c>
      <c r="B15" s="60" t="s">
        <v>155</v>
      </c>
      <c r="C15" s="47"/>
      <c r="F15" s="70"/>
      <c r="G15" s="70"/>
      <c r="H15" s="69"/>
      <c r="I15" s="65"/>
      <c r="J15" s="65"/>
      <c r="K15" s="65"/>
    </row>
    <row r="16" spans="1:11" hidden="1" x14ac:dyDescent="0.2">
      <c r="A16" s="58" t="s">
        <v>154</v>
      </c>
      <c r="B16" s="60" t="s">
        <v>153</v>
      </c>
      <c r="C16" s="47"/>
      <c r="F16" s="70"/>
      <c r="G16" s="70"/>
      <c r="H16" s="69"/>
      <c r="I16" s="65"/>
      <c r="J16" s="65"/>
      <c r="K16" s="65"/>
    </row>
    <row r="17" spans="1:11" hidden="1" x14ac:dyDescent="0.2">
      <c r="A17" s="51"/>
      <c r="B17" s="50"/>
      <c r="C17" s="40"/>
      <c r="F17" s="70"/>
      <c r="G17" s="70"/>
      <c r="H17" s="69"/>
      <c r="I17" s="65"/>
      <c r="J17" s="65"/>
      <c r="K17" s="65"/>
    </row>
    <row r="18" spans="1:11" x14ac:dyDescent="0.2">
      <c r="A18" s="51" t="s">
        <v>117</v>
      </c>
      <c r="B18" s="50" t="s">
        <v>28</v>
      </c>
      <c r="C18" s="47"/>
      <c r="D18" s="40">
        <f>+C20+C24</f>
        <v>2470000</v>
      </c>
      <c r="F18" s="70"/>
      <c r="G18" s="70"/>
      <c r="H18" s="69"/>
      <c r="I18" s="65"/>
      <c r="J18" s="65"/>
      <c r="K18" s="65"/>
    </row>
    <row r="19" spans="1:11" x14ac:dyDescent="0.2">
      <c r="A19" s="51"/>
      <c r="B19" s="50"/>
      <c r="C19" s="47"/>
      <c r="F19" s="70"/>
      <c r="G19" s="70"/>
      <c r="H19" s="69"/>
      <c r="I19" s="65"/>
      <c r="J19" s="65"/>
      <c r="K19" s="65"/>
    </row>
    <row r="20" spans="1:11" x14ac:dyDescent="0.2">
      <c r="A20" s="68" t="s">
        <v>112</v>
      </c>
      <c r="B20" s="50" t="s">
        <v>111</v>
      </c>
      <c r="C20" s="40">
        <f>+C21</f>
        <v>2000000</v>
      </c>
      <c r="F20" s="70"/>
      <c r="G20" s="70"/>
      <c r="H20" s="69"/>
      <c r="I20" s="65"/>
      <c r="J20" s="65"/>
      <c r="K20" s="65"/>
    </row>
    <row r="21" spans="1:11" x14ac:dyDescent="0.2">
      <c r="A21" s="48" t="s">
        <v>110</v>
      </c>
      <c r="B21" s="48" t="s">
        <v>109</v>
      </c>
      <c r="C21" s="47">
        <v>2000000</v>
      </c>
      <c r="F21" s="70"/>
      <c r="G21" s="70"/>
      <c r="H21" s="69"/>
      <c r="I21" s="65"/>
      <c r="J21" s="65"/>
      <c r="K21" s="65"/>
    </row>
    <row r="22" spans="1:11" ht="65.25" customHeight="1" x14ac:dyDescent="0.2">
      <c r="B22" s="78" t="s">
        <v>229</v>
      </c>
      <c r="C22" s="47"/>
      <c r="F22" s="70"/>
      <c r="G22" s="70"/>
      <c r="H22" s="69"/>
      <c r="I22" s="65"/>
      <c r="J22" s="65"/>
      <c r="K22" s="65"/>
    </row>
    <row r="23" spans="1:11" x14ac:dyDescent="0.2">
      <c r="A23" s="51"/>
      <c r="B23" s="50"/>
      <c r="C23" s="47"/>
      <c r="F23" s="70"/>
      <c r="G23" s="70"/>
      <c r="H23" s="69"/>
      <c r="I23" s="65"/>
      <c r="J23" s="65"/>
      <c r="K23" s="65"/>
    </row>
    <row r="24" spans="1:11" x14ac:dyDescent="0.2">
      <c r="A24" s="68" t="s">
        <v>108</v>
      </c>
      <c r="B24" s="50" t="s">
        <v>107</v>
      </c>
      <c r="C24" s="40">
        <f>SUM(C25:C26)</f>
        <v>470000</v>
      </c>
      <c r="F24" s="70"/>
      <c r="G24" s="70"/>
      <c r="H24" s="69"/>
      <c r="I24" s="65"/>
      <c r="J24" s="65"/>
      <c r="K24" s="65"/>
    </row>
    <row r="25" spans="1:11" x14ac:dyDescent="0.2">
      <c r="A25" s="48" t="s">
        <v>221</v>
      </c>
      <c r="B25" s="48" t="s">
        <v>220</v>
      </c>
      <c r="C25" s="47">
        <v>470000</v>
      </c>
      <c r="F25" s="70"/>
      <c r="G25" s="70"/>
      <c r="H25" s="69"/>
      <c r="I25" s="65"/>
      <c r="J25" s="65"/>
      <c r="K25" s="65"/>
    </row>
    <row r="26" spans="1:11" ht="51" x14ac:dyDescent="0.2">
      <c r="B26" s="78" t="s">
        <v>230</v>
      </c>
      <c r="C26" s="47"/>
      <c r="F26" s="70"/>
      <c r="G26" s="70"/>
      <c r="H26" s="69"/>
      <c r="I26" s="65"/>
      <c r="J26" s="65"/>
      <c r="K26" s="65"/>
    </row>
    <row r="27" spans="1:11" x14ac:dyDescent="0.2">
      <c r="A27" s="42"/>
      <c r="B27" s="48"/>
      <c r="C27" s="47"/>
      <c r="F27" s="67"/>
      <c r="G27" s="67"/>
      <c r="H27" s="66"/>
      <c r="I27" s="65"/>
      <c r="J27" s="65"/>
      <c r="K27" s="65"/>
    </row>
    <row r="28" spans="1:11" x14ac:dyDescent="0.2">
      <c r="A28" s="51" t="s">
        <v>89</v>
      </c>
      <c r="B28" s="52" t="s">
        <v>88</v>
      </c>
      <c r="C28" s="47"/>
      <c r="D28" s="40">
        <f>+C38+C34+C30</f>
        <v>2066200</v>
      </c>
      <c r="F28" s="67"/>
      <c r="G28" s="67"/>
      <c r="H28" s="66"/>
      <c r="I28" s="65"/>
      <c r="J28" s="65"/>
      <c r="K28" s="65"/>
    </row>
    <row r="29" spans="1:11" x14ac:dyDescent="0.2">
      <c r="A29" s="51"/>
      <c r="B29" s="52"/>
      <c r="C29" s="47"/>
      <c r="F29" s="67"/>
      <c r="G29" s="67"/>
      <c r="H29" s="66"/>
      <c r="I29" s="65"/>
      <c r="J29" s="65"/>
      <c r="K29" s="65"/>
    </row>
    <row r="30" spans="1:11" x14ac:dyDescent="0.2">
      <c r="A30" s="68" t="s">
        <v>87</v>
      </c>
      <c r="B30" s="50" t="s">
        <v>86</v>
      </c>
      <c r="C30" s="40">
        <f>+C31</f>
        <v>524000</v>
      </c>
      <c r="F30" s="67"/>
      <c r="G30" s="67"/>
      <c r="H30" s="66"/>
      <c r="I30" s="65"/>
      <c r="J30" s="65"/>
      <c r="K30" s="65"/>
    </row>
    <row r="31" spans="1:11" x14ac:dyDescent="0.2">
      <c r="A31" s="48" t="s">
        <v>85</v>
      </c>
      <c r="B31" s="48" t="s">
        <v>84</v>
      </c>
      <c r="C31" s="47">
        <v>524000</v>
      </c>
      <c r="F31" s="67"/>
      <c r="G31" s="67"/>
      <c r="H31" s="66"/>
      <c r="I31" s="65"/>
      <c r="J31" s="65"/>
      <c r="K31" s="65"/>
    </row>
    <row r="32" spans="1:11" ht="33.75" customHeight="1" x14ac:dyDescent="0.2">
      <c r="B32" s="78" t="s">
        <v>231</v>
      </c>
      <c r="C32" s="47"/>
      <c r="F32" s="67"/>
      <c r="G32" s="67"/>
      <c r="H32" s="66"/>
      <c r="I32" s="65"/>
      <c r="J32" s="65"/>
      <c r="K32" s="65"/>
    </row>
    <row r="33" spans="1:20" x14ac:dyDescent="0.2">
      <c r="A33" s="51"/>
      <c r="B33" s="52"/>
      <c r="C33" s="47"/>
      <c r="F33" s="67"/>
      <c r="G33" s="67"/>
      <c r="H33" s="66"/>
      <c r="I33" s="65"/>
      <c r="J33" s="65"/>
      <c r="K33" s="65"/>
    </row>
    <row r="34" spans="1:20" ht="25.5" x14ac:dyDescent="0.2">
      <c r="A34" s="68" t="s">
        <v>81</v>
      </c>
      <c r="B34" s="53" t="s">
        <v>80</v>
      </c>
      <c r="C34" s="40">
        <f>+C35</f>
        <v>140000</v>
      </c>
      <c r="F34" s="67"/>
      <c r="G34" s="67"/>
      <c r="H34" s="66"/>
      <c r="I34" s="65"/>
      <c r="J34" s="65"/>
      <c r="K34" s="65"/>
    </row>
    <row r="35" spans="1:20" ht="12.75" customHeight="1" x14ac:dyDescent="0.2">
      <c r="A35" s="48" t="s">
        <v>205</v>
      </c>
      <c r="B35" s="36" t="s">
        <v>204</v>
      </c>
      <c r="C35" s="47">
        <v>140000</v>
      </c>
      <c r="F35" s="67"/>
      <c r="G35" s="67"/>
      <c r="H35" s="66"/>
      <c r="I35" s="65"/>
      <c r="J35" s="65"/>
      <c r="K35" s="65"/>
      <c r="R35" s="42" t="s">
        <v>142</v>
      </c>
      <c r="S35" s="54" t="s">
        <v>141</v>
      </c>
      <c r="T35" s="47">
        <v>1375000</v>
      </c>
    </row>
    <row r="36" spans="1:20" ht="45.75" customHeight="1" x14ac:dyDescent="0.2">
      <c r="B36" s="78" t="s">
        <v>232</v>
      </c>
      <c r="C36" s="47"/>
      <c r="F36" s="67"/>
      <c r="G36" s="67"/>
      <c r="H36" s="66"/>
      <c r="I36" s="65"/>
      <c r="J36" s="65"/>
      <c r="K36" s="65"/>
      <c r="R36" s="42"/>
      <c r="S36" s="54"/>
      <c r="T36" s="47"/>
    </row>
    <row r="37" spans="1:20" x14ac:dyDescent="0.2">
      <c r="A37" s="51"/>
      <c r="B37" s="52"/>
      <c r="C37" s="47"/>
      <c r="F37" s="67"/>
      <c r="G37" s="67"/>
      <c r="H37" s="66"/>
      <c r="I37" s="65"/>
      <c r="J37" s="65"/>
      <c r="K37" s="65"/>
      <c r="R37" s="36" t="s">
        <v>181</v>
      </c>
    </row>
    <row r="38" spans="1:20" x14ac:dyDescent="0.2">
      <c r="A38" s="51" t="s">
        <v>77</v>
      </c>
      <c r="B38" s="52" t="s">
        <v>76</v>
      </c>
      <c r="C38" s="40">
        <f>SUM(C39:C42)</f>
        <v>1402200</v>
      </c>
      <c r="F38" s="67"/>
      <c r="G38" s="67"/>
      <c r="H38" s="66"/>
      <c r="I38" s="65"/>
      <c r="J38" s="65"/>
      <c r="K38" s="65"/>
    </row>
    <row r="39" spans="1:20" x14ac:dyDescent="0.2">
      <c r="A39" s="42" t="s">
        <v>73</v>
      </c>
      <c r="B39" s="36" t="s">
        <v>161</v>
      </c>
      <c r="C39" s="47">
        <v>975000</v>
      </c>
      <c r="F39" s="67"/>
      <c r="G39" s="67"/>
      <c r="H39" s="66"/>
      <c r="I39" s="65"/>
      <c r="J39" s="65"/>
      <c r="K39" s="65"/>
    </row>
    <row r="40" spans="1:20" ht="25.5" x14ac:dyDescent="0.2">
      <c r="A40" s="42"/>
      <c r="B40" s="78" t="s">
        <v>233</v>
      </c>
      <c r="C40" s="47"/>
      <c r="F40" s="67"/>
      <c r="G40" s="67"/>
      <c r="H40" s="66"/>
      <c r="I40" s="65"/>
      <c r="J40" s="65"/>
      <c r="K40" s="65"/>
    </row>
    <row r="41" spans="1:20" x14ac:dyDescent="0.2">
      <c r="A41" s="42"/>
      <c r="B41" s="36"/>
      <c r="C41" s="47"/>
      <c r="F41" s="67"/>
      <c r="G41" s="67"/>
      <c r="H41" s="66"/>
      <c r="I41" s="65"/>
      <c r="J41" s="65"/>
      <c r="K41" s="65"/>
    </row>
    <row r="42" spans="1:20" x14ac:dyDescent="0.2">
      <c r="A42" s="42" t="s">
        <v>219</v>
      </c>
      <c r="B42" s="36" t="s">
        <v>234</v>
      </c>
      <c r="C42" s="47">
        <v>427200</v>
      </c>
      <c r="F42" s="67"/>
      <c r="G42" s="67"/>
      <c r="H42" s="66"/>
      <c r="I42" s="65"/>
      <c r="J42" s="65"/>
      <c r="K42" s="65"/>
    </row>
    <row r="43" spans="1:20" ht="66.75" customHeight="1" x14ac:dyDescent="0.2">
      <c r="A43" s="42"/>
      <c r="B43" s="78" t="s">
        <v>235</v>
      </c>
      <c r="C43" s="47"/>
      <c r="F43" s="67"/>
      <c r="G43" s="67"/>
      <c r="H43" s="66"/>
      <c r="I43" s="65"/>
      <c r="J43" s="65"/>
      <c r="K43" s="65"/>
    </row>
    <row r="44" spans="1:20" x14ac:dyDescent="0.2">
      <c r="A44" s="42"/>
      <c r="B44" s="36"/>
      <c r="C44" s="47"/>
      <c r="F44" s="67"/>
      <c r="G44" s="67"/>
      <c r="H44" s="66"/>
      <c r="I44" s="65"/>
      <c r="J44" s="65"/>
      <c r="K44" s="65"/>
    </row>
    <row r="45" spans="1:20" x14ac:dyDescent="0.2">
      <c r="A45" s="51" t="s">
        <v>187</v>
      </c>
      <c r="B45" s="74" t="s">
        <v>33</v>
      </c>
      <c r="C45" s="47"/>
      <c r="D45" s="40">
        <f>+C47</f>
        <v>12000000</v>
      </c>
      <c r="F45" s="67"/>
      <c r="G45" s="67"/>
      <c r="H45" s="66"/>
      <c r="I45" s="65"/>
      <c r="J45" s="65"/>
      <c r="K45" s="65"/>
    </row>
    <row r="46" spans="1:20" x14ac:dyDescent="0.2">
      <c r="A46" s="51"/>
      <c r="B46" s="74"/>
      <c r="C46" s="47"/>
      <c r="F46" s="67"/>
      <c r="G46" s="67"/>
      <c r="H46" s="66"/>
      <c r="I46" s="65"/>
      <c r="J46" s="65"/>
      <c r="K46" s="65"/>
    </row>
    <row r="47" spans="1:20" x14ac:dyDescent="0.2">
      <c r="A47" s="51" t="s">
        <v>191</v>
      </c>
      <c r="B47" s="74" t="s">
        <v>34</v>
      </c>
      <c r="C47" s="40">
        <f>+C48</f>
        <v>12000000</v>
      </c>
      <c r="F47" s="67"/>
      <c r="G47" s="67"/>
      <c r="H47" s="66"/>
      <c r="I47" s="65"/>
      <c r="J47" s="65"/>
      <c r="K47" s="65"/>
    </row>
    <row r="48" spans="1:20" x14ac:dyDescent="0.2">
      <c r="A48" s="42" t="s">
        <v>38</v>
      </c>
      <c r="B48" s="48" t="s">
        <v>39</v>
      </c>
      <c r="C48" s="47">
        <v>12000000</v>
      </c>
      <c r="F48" s="81"/>
      <c r="G48" s="81"/>
      <c r="H48" s="80"/>
      <c r="I48" s="79"/>
      <c r="J48" s="79"/>
      <c r="K48" s="79"/>
    </row>
    <row r="49" spans="1:11" ht="45.75" customHeight="1" x14ac:dyDescent="0.2">
      <c r="A49" s="42"/>
      <c r="B49" s="78" t="s">
        <v>236</v>
      </c>
      <c r="C49" s="47"/>
      <c r="F49" s="81"/>
      <c r="G49" s="81"/>
      <c r="H49" s="80"/>
      <c r="I49" s="79"/>
      <c r="J49" s="79"/>
      <c r="K49" s="79"/>
    </row>
    <row r="50" spans="1:11" x14ac:dyDescent="0.2">
      <c r="A50" s="42"/>
      <c r="B50" s="48"/>
      <c r="C50" s="47"/>
      <c r="F50" s="81"/>
      <c r="G50" s="81"/>
      <c r="H50" s="80"/>
      <c r="I50" s="79"/>
      <c r="J50" s="79"/>
      <c r="K50" s="79"/>
    </row>
    <row r="51" spans="1:11" x14ac:dyDescent="0.2">
      <c r="A51" s="51">
        <v>6</v>
      </c>
      <c r="B51" s="50" t="s">
        <v>132</v>
      </c>
      <c r="C51" s="47"/>
      <c r="D51" s="40">
        <f>+C53</f>
        <v>350000</v>
      </c>
    </row>
    <row r="52" spans="1:11" x14ac:dyDescent="0.2">
      <c r="A52" s="51"/>
      <c r="B52" s="50"/>
      <c r="C52" s="47"/>
    </row>
    <row r="53" spans="1:11" x14ac:dyDescent="0.2">
      <c r="A53" s="51">
        <v>6.06</v>
      </c>
      <c r="B53" s="55" t="s">
        <v>226</v>
      </c>
      <c r="C53" s="40">
        <f>+C54</f>
        <v>350000</v>
      </c>
    </row>
    <row r="54" spans="1:11" x14ac:dyDescent="0.2">
      <c r="A54" s="42" t="s">
        <v>227</v>
      </c>
      <c r="B54" s="54" t="s">
        <v>228</v>
      </c>
      <c r="C54" s="47">
        <v>350000</v>
      </c>
    </row>
    <row r="55" spans="1:11" ht="25.5" x14ac:dyDescent="0.2">
      <c r="A55" s="42"/>
      <c r="B55" s="78" t="s">
        <v>237</v>
      </c>
      <c r="C55" s="47"/>
    </row>
    <row r="56" spans="1:11" x14ac:dyDescent="0.2">
      <c r="A56" s="42"/>
      <c r="B56" s="48"/>
      <c r="C56" s="47"/>
    </row>
    <row r="57" spans="1:11" ht="13.5" thickBot="1" x14ac:dyDescent="0.25">
      <c r="A57" s="42"/>
      <c r="B57" s="45" t="s">
        <v>128</v>
      </c>
      <c r="D57" s="44">
        <f>SUM(D9:D56)</f>
        <v>16886200</v>
      </c>
    </row>
    <row r="58" spans="1:11" ht="13.5" thickTop="1" x14ac:dyDescent="0.2">
      <c r="A58" s="42"/>
      <c r="B58" s="45"/>
    </row>
    <row r="59" spans="1:11" x14ac:dyDescent="0.2">
      <c r="A59" s="63" t="s">
        <v>127</v>
      </c>
      <c r="B59" s="62"/>
      <c r="D59" s="40" t="s">
        <v>126</v>
      </c>
    </row>
    <row r="60" spans="1:11" x14ac:dyDescent="0.2">
      <c r="A60" s="61"/>
      <c r="B60" s="45"/>
      <c r="D60" s="40" t="s">
        <v>10</v>
      </c>
    </row>
    <row r="61" spans="1:11" x14ac:dyDescent="0.2">
      <c r="A61" s="61" t="s">
        <v>8</v>
      </c>
      <c r="B61" s="45" t="s">
        <v>125</v>
      </c>
    </row>
    <row r="62" spans="1:11" x14ac:dyDescent="0.2">
      <c r="A62" s="61"/>
      <c r="B62" s="45"/>
    </row>
    <row r="63" spans="1:11" x14ac:dyDescent="0.2">
      <c r="A63" s="51">
        <v>0</v>
      </c>
      <c r="B63" s="52" t="s">
        <v>124</v>
      </c>
      <c r="C63" s="47"/>
      <c r="D63" s="40">
        <f>+C65</f>
        <v>350000</v>
      </c>
    </row>
    <row r="64" spans="1:11" x14ac:dyDescent="0.2">
      <c r="A64" s="51"/>
      <c r="B64" s="52"/>
      <c r="C64" s="47"/>
    </row>
    <row r="65" spans="1:20" x14ac:dyDescent="0.2">
      <c r="A65" s="51">
        <v>0.01</v>
      </c>
      <c r="B65" s="50" t="s">
        <v>123</v>
      </c>
      <c r="C65" s="40">
        <f>+C66</f>
        <v>350000</v>
      </c>
    </row>
    <row r="66" spans="1:20" x14ac:dyDescent="0.2">
      <c r="A66" s="58" t="s">
        <v>122</v>
      </c>
      <c r="B66" s="60" t="s">
        <v>121</v>
      </c>
      <c r="C66" s="47">
        <v>350000</v>
      </c>
    </row>
    <row r="67" spans="1:20" ht="25.5" x14ac:dyDescent="0.2">
      <c r="A67" s="58"/>
      <c r="B67" s="78" t="s">
        <v>238</v>
      </c>
      <c r="C67" s="47"/>
    </row>
    <row r="68" spans="1:20" x14ac:dyDescent="0.2">
      <c r="A68" s="58"/>
      <c r="B68" s="60"/>
      <c r="C68" s="47"/>
    </row>
    <row r="69" spans="1:20" x14ac:dyDescent="0.2">
      <c r="A69" s="51" t="s">
        <v>117</v>
      </c>
      <c r="B69" s="52" t="s">
        <v>28</v>
      </c>
      <c r="C69" s="47"/>
      <c r="D69" s="56">
        <f>+C71</f>
        <v>2470000</v>
      </c>
    </row>
    <row r="70" spans="1:20" x14ac:dyDescent="0.2">
      <c r="A70" s="51"/>
      <c r="B70" s="52"/>
      <c r="C70" s="47"/>
      <c r="D70" s="56"/>
    </row>
    <row r="71" spans="1:20" s="39" customFormat="1" x14ac:dyDescent="0.2">
      <c r="A71" s="51" t="s">
        <v>98</v>
      </c>
      <c r="B71" s="55" t="s">
        <v>97</v>
      </c>
      <c r="C71" s="40">
        <f>SUM(C72:C75)</f>
        <v>2470000</v>
      </c>
      <c r="D71" s="46"/>
      <c r="F71" s="38"/>
      <c r="G71" s="38"/>
      <c r="H71" s="37"/>
      <c r="I71" s="36"/>
      <c r="J71" s="36"/>
      <c r="K71" s="36"/>
      <c r="L71" s="36"/>
      <c r="M71" s="36"/>
      <c r="N71" s="36"/>
      <c r="O71" s="36"/>
      <c r="P71" s="36"/>
      <c r="Q71" s="36"/>
      <c r="R71" s="36"/>
      <c r="S71" s="36"/>
      <c r="T71" s="36"/>
    </row>
    <row r="72" spans="1:20" s="39" customFormat="1" x14ac:dyDescent="0.2">
      <c r="A72" s="42" t="s">
        <v>96</v>
      </c>
      <c r="B72" s="48" t="s">
        <v>95</v>
      </c>
      <c r="C72" s="47">
        <v>2270000</v>
      </c>
      <c r="D72" s="46"/>
      <c r="F72" s="38"/>
      <c r="G72" s="38"/>
      <c r="H72" s="37"/>
      <c r="I72" s="36"/>
      <c r="J72" s="36"/>
      <c r="K72" s="36"/>
      <c r="L72" s="36"/>
      <c r="M72" s="36"/>
      <c r="N72" s="36"/>
      <c r="O72" s="36"/>
      <c r="P72" s="36"/>
      <c r="Q72" s="36"/>
      <c r="R72" s="36"/>
      <c r="S72" s="36"/>
      <c r="T72" s="36"/>
    </row>
    <row r="73" spans="1:20" s="39" customFormat="1" ht="25.5" x14ac:dyDescent="0.2">
      <c r="A73" s="42"/>
      <c r="B73" s="78" t="s">
        <v>239</v>
      </c>
      <c r="C73" s="47"/>
      <c r="D73" s="46"/>
      <c r="F73" s="38"/>
      <c r="G73" s="38"/>
      <c r="H73" s="37"/>
      <c r="I73" s="36"/>
      <c r="J73" s="36"/>
      <c r="K73" s="36"/>
      <c r="L73" s="36"/>
      <c r="M73" s="36"/>
      <c r="N73" s="36"/>
      <c r="O73" s="36"/>
      <c r="P73" s="36"/>
      <c r="Q73" s="36"/>
      <c r="R73" s="36"/>
      <c r="S73" s="36"/>
      <c r="T73" s="36"/>
    </row>
    <row r="74" spans="1:20" s="39" customFormat="1" x14ac:dyDescent="0.2">
      <c r="A74" s="42"/>
      <c r="B74" s="48"/>
      <c r="C74" s="47"/>
      <c r="D74" s="46"/>
      <c r="F74" s="38"/>
      <c r="G74" s="38"/>
      <c r="H74" s="37"/>
      <c r="I74" s="36"/>
      <c r="J74" s="36"/>
      <c r="K74" s="36"/>
      <c r="L74" s="36"/>
      <c r="M74" s="36"/>
      <c r="N74" s="36"/>
      <c r="O74" s="36"/>
      <c r="P74" s="36"/>
      <c r="Q74" s="36"/>
      <c r="R74" s="36"/>
      <c r="S74" s="36"/>
      <c r="T74" s="36"/>
    </row>
    <row r="75" spans="1:20" s="39" customFormat="1" x14ac:dyDescent="0.2">
      <c r="A75" s="42" t="s">
        <v>94</v>
      </c>
      <c r="B75" s="48" t="s">
        <v>93</v>
      </c>
      <c r="C75" s="47">
        <v>200000</v>
      </c>
      <c r="D75" s="46"/>
      <c r="F75" s="38"/>
      <c r="G75" s="38"/>
      <c r="H75" s="37"/>
      <c r="I75" s="36"/>
      <c r="J75" s="36"/>
      <c r="K75" s="36"/>
      <c r="L75" s="36"/>
      <c r="M75" s="36"/>
      <c r="N75" s="36"/>
      <c r="O75" s="36"/>
      <c r="P75" s="36"/>
      <c r="Q75" s="36"/>
      <c r="R75" s="36"/>
      <c r="S75" s="36"/>
      <c r="T75" s="36"/>
    </row>
    <row r="76" spans="1:20" s="39" customFormat="1" ht="25.5" x14ac:dyDescent="0.2">
      <c r="A76" s="42"/>
      <c r="B76" s="78" t="s">
        <v>240</v>
      </c>
      <c r="C76" s="47"/>
      <c r="D76" s="46"/>
      <c r="F76" s="38"/>
      <c r="G76" s="38"/>
      <c r="H76" s="37"/>
      <c r="I76" s="36"/>
      <c r="J76" s="36"/>
      <c r="K76" s="36"/>
      <c r="L76" s="36"/>
      <c r="M76" s="36"/>
      <c r="N76" s="36"/>
      <c r="O76" s="36"/>
      <c r="P76" s="36"/>
      <c r="Q76" s="36"/>
      <c r="R76" s="36"/>
      <c r="S76" s="36"/>
      <c r="T76" s="36"/>
    </row>
    <row r="77" spans="1:20" s="39" customFormat="1" x14ac:dyDescent="0.2">
      <c r="A77" s="42"/>
      <c r="B77" s="78"/>
      <c r="C77" s="47"/>
      <c r="D77" s="46"/>
      <c r="F77" s="38"/>
      <c r="G77" s="38"/>
      <c r="H77" s="37"/>
      <c r="I77" s="36"/>
      <c r="J77" s="36"/>
      <c r="K77" s="36"/>
      <c r="L77" s="36"/>
      <c r="M77" s="36"/>
      <c r="N77" s="36"/>
      <c r="O77" s="36"/>
      <c r="P77" s="36"/>
      <c r="Q77" s="36"/>
      <c r="R77" s="36"/>
      <c r="S77" s="36"/>
      <c r="T77" s="36"/>
    </row>
    <row r="78" spans="1:20" s="39" customFormat="1" x14ac:dyDescent="0.2">
      <c r="A78" s="51" t="s">
        <v>89</v>
      </c>
      <c r="B78" s="52" t="s">
        <v>88</v>
      </c>
      <c r="C78" s="47"/>
      <c r="D78" s="40">
        <f>+C80+C87+C91+C101+C105</f>
        <v>2066200</v>
      </c>
      <c r="F78" s="38"/>
      <c r="G78" s="38"/>
      <c r="H78" s="37"/>
      <c r="I78" s="36"/>
      <c r="J78" s="36"/>
      <c r="K78" s="36"/>
      <c r="L78" s="36"/>
      <c r="M78" s="36"/>
      <c r="N78" s="36"/>
      <c r="O78" s="36"/>
      <c r="P78" s="36"/>
      <c r="Q78" s="36"/>
      <c r="R78" s="36"/>
      <c r="S78" s="36"/>
      <c r="T78" s="36"/>
    </row>
    <row r="79" spans="1:20" s="39" customFormat="1" x14ac:dyDescent="0.2">
      <c r="A79" s="51"/>
      <c r="B79" s="52"/>
      <c r="C79" s="47"/>
      <c r="D79" s="40"/>
      <c r="F79" s="38"/>
      <c r="G79" s="38"/>
      <c r="H79" s="37"/>
      <c r="I79" s="36"/>
      <c r="J79" s="36"/>
      <c r="K79" s="36"/>
      <c r="L79" s="36"/>
      <c r="M79" s="36"/>
      <c r="N79" s="36"/>
      <c r="O79" s="36"/>
      <c r="P79" s="36"/>
      <c r="Q79" s="36"/>
      <c r="R79" s="36"/>
      <c r="S79" s="36"/>
      <c r="T79" s="36"/>
    </row>
    <row r="80" spans="1:20" s="39" customFormat="1" x14ac:dyDescent="0.2">
      <c r="A80" s="51" t="s">
        <v>87</v>
      </c>
      <c r="B80" s="53" t="s">
        <v>86</v>
      </c>
      <c r="C80" s="40">
        <f>SUM(C81:C84)</f>
        <v>130000</v>
      </c>
      <c r="D80" s="40"/>
      <c r="F80" s="38"/>
      <c r="G80" s="38"/>
      <c r="H80" s="37"/>
      <c r="I80" s="36"/>
      <c r="J80" s="36"/>
      <c r="K80" s="36"/>
      <c r="L80" s="36"/>
      <c r="M80" s="36"/>
      <c r="N80" s="36"/>
      <c r="O80" s="36"/>
      <c r="P80" s="36"/>
      <c r="Q80" s="36"/>
      <c r="R80" s="36"/>
      <c r="S80" s="36"/>
      <c r="T80" s="36"/>
    </row>
    <row r="81" spans="1:20" s="39" customFormat="1" x14ac:dyDescent="0.2">
      <c r="A81" s="42" t="s">
        <v>83</v>
      </c>
      <c r="B81" s="36" t="s">
        <v>82</v>
      </c>
      <c r="C81" s="47">
        <v>50000</v>
      </c>
      <c r="D81" s="40"/>
      <c r="F81" s="38"/>
      <c r="G81" s="38"/>
      <c r="H81" s="37"/>
      <c r="I81" s="36"/>
      <c r="J81" s="36"/>
      <c r="K81" s="36"/>
      <c r="L81" s="36"/>
      <c r="M81" s="36"/>
      <c r="N81" s="36"/>
      <c r="O81" s="36"/>
      <c r="P81" s="36"/>
      <c r="Q81" s="36"/>
      <c r="R81" s="36"/>
      <c r="S81" s="36"/>
      <c r="T81" s="36"/>
    </row>
    <row r="82" spans="1:20" s="39" customFormat="1" ht="52.5" customHeight="1" x14ac:dyDescent="0.2">
      <c r="A82" s="42"/>
      <c r="B82" s="78" t="s">
        <v>241</v>
      </c>
      <c r="C82" s="47"/>
      <c r="D82" s="40"/>
      <c r="F82" s="38"/>
      <c r="G82" s="38"/>
      <c r="H82" s="37"/>
      <c r="I82" s="36"/>
      <c r="J82" s="36"/>
      <c r="K82" s="36"/>
      <c r="L82" s="36"/>
      <c r="M82" s="36"/>
      <c r="N82" s="36"/>
      <c r="O82" s="36"/>
      <c r="P82" s="36"/>
      <c r="Q82" s="36"/>
      <c r="R82" s="36"/>
      <c r="S82" s="36"/>
      <c r="T82" s="36"/>
    </row>
    <row r="83" spans="1:20" s="39" customFormat="1" x14ac:dyDescent="0.2">
      <c r="A83" s="42"/>
      <c r="B83" s="36"/>
      <c r="C83" s="47"/>
      <c r="D83" s="40"/>
      <c r="F83" s="38"/>
      <c r="G83" s="38"/>
      <c r="H83" s="37"/>
      <c r="I83" s="36"/>
      <c r="J83" s="36"/>
      <c r="K83" s="36"/>
      <c r="L83" s="36"/>
      <c r="M83" s="36"/>
      <c r="N83" s="36"/>
      <c r="O83" s="36"/>
      <c r="P83" s="36"/>
      <c r="Q83" s="36"/>
      <c r="R83" s="36"/>
      <c r="S83" s="36"/>
      <c r="T83" s="36"/>
    </row>
    <row r="84" spans="1:20" s="39" customFormat="1" x14ac:dyDescent="0.2">
      <c r="A84" s="42" t="s">
        <v>215</v>
      </c>
      <c r="B84" s="36" t="s">
        <v>214</v>
      </c>
      <c r="C84" s="47">
        <v>80000</v>
      </c>
      <c r="D84" s="40"/>
      <c r="F84" s="38"/>
      <c r="G84" s="38"/>
      <c r="H84" s="37"/>
      <c r="I84" s="36"/>
      <c r="J84" s="36"/>
      <c r="K84" s="36"/>
      <c r="L84" s="36"/>
      <c r="M84" s="36"/>
      <c r="N84" s="36"/>
      <c r="O84" s="36"/>
      <c r="P84" s="36"/>
      <c r="Q84" s="36"/>
      <c r="R84" s="36"/>
      <c r="S84" s="36"/>
      <c r="T84" s="36"/>
    </row>
    <row r="85" spans="1:20" s="39" customFormat="1" ht="63.75" x14ac:dyDescent="0.2">
      <c r="A85" s="42"/>
      <c r="B85" s="78" t="s">
        <v>241</v>
      </c>
      <c r="C85" s="47"/>
      <c r="D85" s="40"/>
      <c r="F85" s="38"/>
      <c r="G85" s="38"/>
      <c r="H85" s="37"/>
      <c r="I85" s="36"/>
      <c r="J85" s="36"/>
      <c r="K85" s="36"/>
      <c r="L85" s="36"/>
      <c r="M85" s="36"/>
      <c r="N85" s="36"/>
      <c r="O85" s="36"/>
      <c r="P85" s="36"/>
      <c r="Q85" s="36"/>
      <c r="R85" s="36"/>
      <c r="S85" s="36"/>
      <c r="T85" s="36"/>
    </row>
    <row r="86" spans="1:20" s="39" customFormat="1" x14ac:dyDescent="0.2">
      <c r="A86" s="42"/>
      <c r="B86" s="36"/>
      <c r="C86" s="47"/>
      <c r="D86" s="40"/>
      <c r="F86" s="38"/>
      <c r="G86" s="38"/>
      <c r="H86" s="37"/>
      <c r="I86" s="36"/>
      <c r="J86" s="36"/>
      <c r="K86" s="36"/>
      <c r="L86" s="36"/>
      <c r="M86" s="36"/>
      <c r="N86" s="36"/>
      <c r="O86" s="36"/>
      <c r="P86" s="36"/>
      <c r="Q86" s="36"/>
      <c r="R86" s="36"/>
      <c r="S86" s="36"/>
      <c r="T86" s="36"/>
    </row>
    <row r="87" spans="1:20" s="39" customFormat="1" x14ac:dyDescent="0.2">
      <c r="A87" s="51" t="s">
        <v>213</v>
      </c>
      <c r="B87" s="74" t="s">
        <v>212</v>
      </c>
      <c r="C87" s="40">
        <f>+C88</f>
        <v>150000</v>
      </c>
      <c r="D87" s="40"/>
      <c r="F87" s="38"/>
      <c r="G87" s="38"/>
      <c r="H87" s="37"/>
      <c r="I87" s="36"/>
      <c r="J87" s="36"/>
      <c r="K87" s="36"/>
      <c r="L87" s="36"/>
      <c r="M87" s="36"/>
      <c r="N87" s="36"/>
      <c r="O87" s="36"/>
      <c r="P87" s="36"/>
      <c r="Q87" s="36"/>
      <c r="R87" s="36"/>
      <c r="S87" s="36"/>
      <c r="T87" s="36"/>
    </row>
    <row r="88" spans="1:20" s="39" customFormat="1" x14ac:dyDescent="0.2">
      <c r="A88" s="42" t="s">
        <v>211</v>
      </c>
      <c r="B88" s="36" t="s">
        <v>210</v>
      </c>
      <c r="C88" s="47">
        <v>150000</v>
      </c>
      <c r="D88" s="40"/>
      <c r="F88" s="38"/>
      <c r="G88" s="38"/>
      <c r="H88" s="37"/>
      <c r="I88" s="36"/>
      <c r="J88" s="36"/>
      <c r="K88" s="36"/>
      <c r="L88" s="36"/>
      <c r="M88" s="36"/>
      <c r="N88" s="36"/>
      <c r="O88" s="36"/>
      <c r="P88" s="36"/>
      <c r="Q88" s="36"/>
      <c r="R88" s="36"/>
      <c r="S88" s="36"/>
      <c r="T88" s="36"/>
    </row>
    <row r="89" spans="1:20" s="39" customFormat="1" ht="60.75" customHeight="1" x14ac:dyDescent="0.2">
      <c r="A89" s="42"/>
      <c r="B89" s="78" t="s">
        <v>241</v>
      </c>
      <c r="C89" s="47"/>
      <c r="D89" s="40"/>
      <c r="F89" s="38"/>
      <c r="G89" s="38"/>
      <c r="H89" s="37"/>
      <c r="I89" s="36"/>
      <c r="J89" s="36"/>
      <c r="K89" s="36"/>
      <c r="L89" s="36"/>
      <c r="M89" s="36"/>
      <c r="N89" s="36"/>
      <c r="O89" s="36"/>
      <c r="P89" s="36"/>
      <c r="Q89" s="36"/>
      <c r="R89" s="36"/>
      <c r="S89" s="36"/>
      <c r="T89" s="36"/>
    </row>
    <row r="90" spans="1:20" s="39" customFormat="1" ht="12" customHeight="1" x14ac:dyDescent="0.2">
      <c r="A90" s="51"/>
      <c r="B90" s="52"/>
      <c r="C90" s="47"/>
      <c r="D90" s="40"/>
      <c r="F90" s="38"/>
      <c r="G90" s="38"/>
      <c r="H90" s="37"/>
      <c r="I90" s="36"/>
      <c r="J90" s="36"/>
      <c r="K90" s="36"/>
      <c r="L90" s="36"/>
      <c r="M90" s="36"/>
      <c r="N90" s="36"/>
      <c r="O90" s="36"/>
      <c r="P90" s="36"/>
      <c r="Q90" s="36"/>
      <c r="R90" s="36"/>
      <c r="S90" s="36"/>
      <c r="T90" s="36"/>
    </row>
    <row r="91" spans="1:20" s="39" customFormat="1" ht="25.5" x14ac:dyDescent="0.2">
      <c r="A91" s="51" t="s">
        <v>81</v>
      </c>
      <c r="B91" s="50" t="s">
        <v>80</v>
      </c>
      <c r="C91" s="40">
        <f>SUM(C92:C98)</f>
        <v>325000</v>
      </c>
      <c r="D91" s="40"/>
      <c r="F91" s="38"/>
      <c r="G91" s="38"/>
      <c r="H91" s="37"/>
      <c r="I91" s="36"/>
      <c r="J91" s="36"/>
      <c r="K91" s="36"/>
      <c r="L91" s="36"/>
      <c r="M91" s="36"/>
      <c r="N91" s="36"/>
      <c r="O91" s="36"/>
      <c r="P91" s="36"/>
      <c r="Q91" s="36"/>
      <c r="R91" s="36"/>
      <c r="S91" s="36"/>
      <c r="T91" s="36"/>
    </row>
    <row r="92" spans="1:20" s="39" customFormat="1" ht="18.75" customHeight="1" x14ac:dyDescent="0.2">
      <c r="A92" s="42" t="s">
        <v>209</v>
      </c>
      <c r="B92" s="41" t="s">
        <v>208</v>
      </c>
      <c r="C92" s="47">
        <v>75000</v>
      </c>
      <c r="D92" s="40"/>
      <c r="F92" s="38"/>
      <c r="G92" s="38"/>
      <c r="H92" s="37"/>
      <c r="I92" s="36"/>
      <c r="J92" s="36"/>
      <c r="K92" s="36"/>
      <c r="L92" s="36"/>
      <c r="M92" s="36"/>
      <c r="N92" s="36"/>
      <c r="O92" s="36"/>
      <c r="P92" s="36"/>
      <c r="Q92" s="36"/>
      <c r="R92" s="36"/>
      <c r="S92" s="36"/>
      <c r="T92" s="36"/>
    </row>
    <row r="93" spans="1:20" s="39" customFormat="1" ht="60.75" customHeight="1" x14ac:dyDescent="0.2">
      <c r="A93" s="42"/>
      <c r="B93" s="78" t="s">
        <v>241</v>
      </c>
      <c r="C93" s="47"/>
      <c r="D93" s="40"/>
      <c r="F93" s="38"/>
      <c r="G93" s="38"/>
      <c r="H93" s="37"/>
      <c r="I93" s="36"/>
      <c r="J93" s="36"/>
      <c r="K93" s="36"/>
      <c r="L93" s="36"/>
      <c r="M93" s="36"/>
      <c r="N93" s="36"/>
      <c r="O93" s="36"/>
      <c r="P93" s="36"/>
      <c r="Q93" s="36"/>
      <c r="R93" s="36"/>
      <c r="S93" s="36"/>
      <c r="T93" s="36"/>
    </row>
    <row r="94" spans="1:20" s="39" customFormat="1" ht="18.75" customHeight="1" x14ac:dyDescent="0.2">
      <c r="A94" s="42"/>
      <c r="B94" s="41"/>
      <c r="C94" s="47"/>
      <c r="D94" s="40"/>
      <c r="F94" s="38"/>
      <c r="G94" s="38"/>
      <c r="H94" s="37"/>
      <c r="I94" s="36"/>
      <c r="J94" s="36"/>
      <c r="K94" s="36"/>
      <c r="L94" s="36"/>
      <c r="M94" s="36"/>
      <c r="N94" s="36"/>
      <c r="O94" s="36"/>
      <c r="P94" s="36"/>
      <c r="Q94" s="36"/>
      <c r="R94" s="36"/>
      <c r="S94" s="36"/>
      <c r="T94" s="36"/>
    </row>
    <row r="95" spans="1:20" s="39" customFormat="1" ht="19.5" customHeight="1" x14ac:dyDescent="0.2">
      <c r="A95" s="42" t="s">
        <v>207</v>
      </c>
      <c r="B95" s="48" t="s">
        <v>206</v>
      </c>
      <c r="C95" s="47">
        <v>50000</v>
      </c>
      <c r="D95" s="49"/>
      <c r="F95" s="38"/>
      <c r="G95" s="38"/>
      <c r="H95" s="37"/>
      <c r="I95" s="36"/>
      <c r="J95" s="36"/>
      <c r="K95" s="36"/>
      <c r="L95" s="36"/>
      <c r="M95" s="36"/>
      <c r="N95" s="36"/>
      <c r="O95" s="36"/>
      <c r="P95" s="36"/>
      <c r="Q95" s="36"/>
      <c r="R95" s="36"/>
      <c r="S95" s="36"/>
      <c r="T95" s="36"/>
    </row>
    <row r="96" spans="1:20" s="39" customFormat="1" ht="63.75" x14ac:dyDescent="0.2">
      <c r="A96" s="42"/>
      <c r="B96" s="78" t="s">
        <v>241</v>
      </c>
      <c r="C96" s="47"/>
      <c r="D96" s="49"/>
      <c r="F96" s="38"/>
      <c r="G96" s="38"/>
      <c r="H96" s="37"/>
      <c r="I96" s="36"/>
      <c r="J96" s="36"/>
      <c r="K96" s="36"/>
      <c r="L96" s="36"/>
      <c r="M96" s="36"/>
      <c r="N96" s="36"/>
      <c r="O96" s="36"/>
      <c r="P96" s="36"/>
      <c r="Q96" s="36"/>
      <c r="R96" s="36"/>
      <c r="S96" s="36"/>
      <c r="T96" s="36"/>
    </row>
    <row r="97" spans="1:20" s="39" customFormat="1" x14ac:dyDescent="0.2">
      <c r="A97" s="42"/>
      <c r="B97" s="48"/>
      <c r="C97" s="47"/>
      <c r="D97" s="49"/>
      <c r="F97" s="38"/>
      <c r="G97" s="38"/>
      <c r="H97" s="37"/>
      <c r="I97" s="36"/>
      <c r="J97" s="36"/>
      <c r="K97" s="36"/>
      <c r="L97" s="36"/>
      <c r="M97" s="36"/>
      <c r="N97" s="36"/>
      <c r="O97" s="36"/>
      <c r="P97" s="36"/>
      <c r="Q97" s="36"/>
      <c r="R97" s="36"/>
      <c r="S97" s="36"/>
      <c r="T97" s="36"/>
    </row>
    <row r="98" spans="1:20" x14ac:dyDescent="0.2">
      <c r="A98" s="42" t="s">
        <v>205</v>
      </c>
      <c r="B98" s="48" t="s">
        <v>204</v>
      </c>
      <c r="C98" s="47">
        <v>200000</v>
      </c>
      <c r="D98" s="49"/>
      <c r="T98" s="64"/>
    </row>
    <row r="99" spans="1:20" ht="55.5" customHeight="1" x14ac:dyDescent="0.2">
      <c r="A99" s="42"/>
      <c r="B99" s="78" t="s">
        <v>241</v>
      </c>
      <c r="C99" s="47"/>
      <c r="D99" s="49"/>
      <c r="T99" s="64"/>
    </row>
    <row r="100" spans="1:20" x14ac:dyDescent="0.2">
      <c r="A100" s="42"/>
      <c r="B100" s="48"/>
      <c r="C100" s="47"/>
      <c r="D100" s="49"/>
    </row>
    <row r="101" spans="1:20" x14ac:dyDescent="0.2">
      <c r="A101" s="68" t="s">
        <v>203</v>
      </c>
      <c r="B101" s="50" t="s">
        <v>202</v>
      </c>
      <c r="C101" s="40">
        <f>+C102</f>
        <v>175000</v>
      </c>
      <c r="D101" s="49"/>
    </row>
    <row r="102" spans="1:20" x14ac:dyDescent="0.2">
      <c r="A102" s="48" t="s">
        <v>201</v>
      </c>
      <c r="B102" s="48" t="s">
        <v>200</v>
      </c>
      <c r="C102" s="47">
        <v>175000</v>
      </c>
      <c r="D102" s="49"/>
    </row>
    <row r="103" spans="1:20" ht="63.75" x14ac:dyDescent="0.2">
      <c r="B103" s="78" t="s">
        <v>241</v>
      </c>
      <c r="C103" s="47"/>
      <c r="D103" s="49"/>
    </row>
    <row r="104" spans="1:20" x14ac:dyDescent="0.2">
      <c r="B104" s="48"/>
      <c r="C104" s="47"/>
      <c r="D104" s="49"/>
    </row>
    <row r="105" spans="1:20" x14ac:dyDescent="0.2">
      <c r="A105" s="51" t="s">
        <v>77</v>
      </c>
      <c r="B105" s="50" t="s">
        <v>76</v>
      </c>
      <c r="C105" s="40">
        <f>SUM(C106:C115)</f>
        <v>1286200</v>
      </c>
      <c r="D105" s="49"/>
    </row>
    <row r="106" spans="1:20" x14ac:dyDescent="0.2">
      <c r="A106" s="42" t="s">
        <v>136</v>
      </c>
      <c r="B106" s="41" t="s">
        <v>179</v>
      </c>
      <c r="C106" s="47">
        <v>682200</v>
      </c>
      <c r="D106" s="49"/>
    </row>
    <row r="107" spans="1:20" ht="57" customHeight="1" x14ac:dyDescent="0.2">
      <c r="A107" s="42"/>
      <c r="B107" s="78" t="s">
        <v>241</v>
      </c>
      <c r="C107" s="47"/>
      <c r="D107" s="49"/>
    </row>
    <row r="108" spans="1:20" x14ac:dyDescent="0.2">
      <c r="A108" s="42"/>
      <c r="C108" s="47"/>
      <c r="D108" s="49"/>
    </row>
    <row r="109" spans="1:20" x14ac:dyDescent="0.2">
      <c r="A109" s="42" t="s">
        <v>199</v>
      </c>
      <c r="B109" s="41" t="s">
        <v>242</v>
      </c>
      <c r="C109" s="47">
        <v>83000</v>
      </c>
      <c r="D109" s="49"/>
      <c r="Q109" s="43">
        <f>+D109-D9</f>
        <v>0</v>
      </c>
    </row>
    <row r="110" spans="1:20" ht="57" customHeight="1" x14ac:dyDescent="0.2">
      <c r="A110" s="42"/>
      <c r="B110" s="78" t="s">
        <v>241</v>
      </c>
      <c r="C110" s="47"/>
      <c r="D110" s="49"/>
      <c r="Q110" s="43"/>
    </row>
    <row r="111" spans="1:20" x14ac:dyDescent="0.2">
      <c r="A111" s="42"/>
      <c r="C111" s="47"/>
      <c r="D111" s="49"/>
      <c r="Q111" s="43"/>
    </row>
    <row r="112" spans="1:20" x14ac:dyDescent="0.2">
      <c r="A112" s="42" t="s">
        <v>134</v>
      </c>
      <c r="B112" s="41" t="s">
        <v>133</v>
      </c>
      <c r="C112" s="47">
        <v>451000</v>
      </c>
      <c r="D112" s="49"/>
      <c r="Q112" s="43"/>
    </row>
    <row r="113" spans="1:17" ht="57" customHeight="1" x14ac:dyDescent="0.2">
      <c r="A113" s="42"/>
      <c r="B113" s="78" t="s">
        <v>241</v>
      </c>
      <c r="C113" s="47"/>
      <c r="D113" s="49"/>
      <c r="Q113" s="43"/>
    </row>
    <row r="114" spans="1:17" x14ac:dyDescent="0.2">
      <c r="A114" s="42"/>
      <c r="C114" s="47"/>
      <c r="D114" s="49"/>
      <c r="Q114" s="43"/>
    </row>
    <row r="115" spans="1:17" x14ac:dyDescent="0.2">
      <c r="A115" s="42" t="s">
        <v>197</v>
      </c>
      <c r="B115" s="48" t="s">
        <v>196</v>
      </c>
      <c r="C115" s="47">
        <v>70000</v>
      </c>
      <c r="D115" s="49"/>
      <c r="Q115" s="43"/>
    </row>
    <row r="116" spans="1:17" ht="57.75" customHeight="1" x14ac:dyDescent="0.2">
      <c r="A116" s="42"/>
      <c r="B116" s="78" t="s">
        <v>241</v>
      </c>
      <c r="C116" s="47"/>
      <c r="D116" s="49"/>
    </row>
    <row r="117" spans="1:17" x14ac:dyDescent="0.2">
      <c r="A117" s="42"/>
      <c r="B117" s="78"/>
      <c r="C117" s="47"/>
      <c r="D117" s="49"/>
    </row>
    <row r="118" spans="1:17" x14ac:dyDescent="0.2">
      <c r="A118" s="68" t="s">
        <v>187</v>
      </c>
      <c r="B118" s="50" t="s">
        <v>33</v>
      </c>
      <c r="C118" s="47"/>
      <c r="D118" s="82">
        <f>+C121+C125</f>
        <v>12000000</v>
      </c>
    </row>
    <row r="119" spans="1:17" x14ac:dyDescent="0.2">
      <c r="A119" s="68"/>
      <c r="B119" s="50"/>
      <c r="C119" s="47"/>
      <c r="D119" s="49"/>
    </row>
    <row r="120" spans="1:17" x14ac:dyDescent="0.2">
      <c r="A120" s="68" t="s">
        <v>191</v>
      </c>
      <c r="B120" s="50" t="s">
        <v>34</v>
      </c>
      <c r="C120" s="40">
        <f>+C121</f>
        <v>11800000</v>
      </c>
      <c r="D120" s="49"/>
    </row>
    <row r="121" spans="1:17" x14ac:dyDescent="0.2">
      <c r="A121" s="48" t="s">
        <v>43</v>
      </c>
      <c r="B121" s="48" t="s">
        <v>44</v>
      </c>
      <c r="C121" s="47">
        <v>11800000</v>
      </c>
      <c r="D121" s="47"/>
    </row>
    <row r="122" spans="1:17" ht="51" x14ac:dyDescent="0.2">
      <c r="B122" s="78" t="s">
        <v>243</v>
      </c>
      <c r="C122" s="47"/>
      <c r="D122" s="47"/>
    </row>
    <row r="123" spans="1:17" x14ac:dyDescent="0.2">
      <c r="B123" s="48"/>
      <c r="C123" s="47"/>
      <c r="D123" s="47"/>
    </row>
    <row r="124" spans="1:17" x14ac:dyDescent="0.2">
      <c r="A124" s="68" t="s">
        <v>195</v>
      </c>
      <c r="B124" s="68" t="s">
        <v>54</v>
      </c>
      <c r="C124" s="40">
        <f>+C125</f>
        <v>200000</v>
      </c>
      <c r="D124" s="47"/>
    </row>
    <row r="125" spans="1:17" x14ac:dyDescent="0.2">
      <c r="A125" s="42" t="s">
        <v>55</v>
      </c>
      <c r="B125" s="48" t="s">
        <v>194</v>
      </c>
      <c r="C125" s="47">
        <v>200000</v>
      </c>
      <c r="D125" s="47"/>
    </row>
    <row r="126" spans="1:17" ht="51" x14ac:dyDescent="0.2">
      <c r="A126" s="42"/>
      <c r="B126" s="78" t="s">
        <v>244</v>
      </c>
      <c r="C126" s="47"/>
      <c r="D126" s="47"/>
    </row>
    <row r="127" spans="1:17" x14ac:dyDescent="0.2">
      <c r="A127" s="42"/>
      <c r="B127" s="48"/>
      <c r="C127" s="47"/>
      <c r="D127" s="46"/>
    </row>
    <row r="128" spans="1:17" ht="13.5" thickBot="1" x14ac:dyDescent="0.25">
      <c r="A128" s="42"/>
      <c r="B128" s="45" t="s">
        <v>71</v>
      </c>
      <c r="D128" s="44">
        <f>SUM(D63:D127)</f>
        <v>16886200</v>
      </c>
    </row>
    <row r="129" spans="1:2" ht="13.5" thickTop="1" x14ac:dyDescent="0.2">
      <c r="A129" s="42"/>
    </row>
    <row r="130" spans="1:2" x14ac:dyDescent="0.2">
      <c r="A130" s="42"/>
    </row>
    <row r="132" spans="1:2" x14ac:dyDescent="0.2">
      <c r="B132" s="36"/>
    </row>
    <row r="148" spans="17:17" x14ac:dyDescent="0.2">
      <c r="Q148" s="36" t="s">
        <v>126</v>
      </c>
    </row>
  </sheetData>
  <mergeCells count="3">
    <mergeCell ref="A1:D1"/>
    <mergeCell ref="A2:D2"/>
    <mergeCell ref="B3:E3"/>
  </mergeCells>
  <printOptions horizontalCentered="1" verticalCentered="1"/>
  <pageMargins left="0.39370078740157483" right="0.39370078740157483" top="0.39370078740157483" bottom="0.39370078740157483" header="0.51181102362204722" footer="0.51181102362204722"/>
  <pageSetup scale="80" firstPageNumber="0" fitToHeight="4" orientation="portrait" r:id="rId1"/>
  <headerFooter alignWithMargins="0">
    <oddFooter xml:space="preserve">&amp;LRealizado por: &amp;RRevisado por: </oddFooter>
  </headerFooter>
  <rowBreaks count="2" manualBreakCount="2">
    <brk id="58" max="4" man="1"/>
    <brk id="96"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30</vt:i4>
      </vt:variant>
    </vt:vector>
  </HeadingPairs>
  <TitlesOfParts>
    <vt:vector size="46" baseType="lpstr">
      <vt:lpstr>P.Ext N°1-2020</vt:lpstr>
      <vt:lpstr>P. Ext 2</vt:lpstr>
      <vt:lpstr>Justificaciones P. extraordianr</vt:lpstr>
      <vt:lpstr>Detalle P Ext N°1-2020</vt:lpstr>
      <vt:lpstr>Mod N°1</vt:lpstr>
      <vt:lpstr>Mod N°1 Justif </vt:lpstr>
      <vt:lpstr>Mod N°2 </vt:lpstr>
      <vt:lpstr>Mod N 3 </vt:lpstr>
      <vt:lpstr>Mod 3Jusf</vt:lpstr>
      <vt:lpstr>Mod N°2 Justif.</vt:lpstr>
      <vt:lpstr>Mod N°4  </vt:lpstr>
      <vt:lpstr>Mod N°4 Just</vt:lpstr>
      <vt:lpstr>Mod N°5  </vt:lpstr>
      <vt:lpstr>Justificacion 5</vt:lpstr>
      <vt:lpstr>Mod N°6</vt:lpstr>
      <vt:lpstr>Justificacion 6</vt:lpstr>
      <vt:lpstr>'Detalle P Ext N°1-2020'!Área_de_impresión</vt:lpstr>
      <vt:lpstr>'Justificacion 5'!Área_de_impresión</vt:lpstr>
      <vt:lpstr>'Justificacion 6'!Área_de_impresión</vt:lpstr>
      <vt:lpstr>'Justificaciones P. extraordianr'!Área_de_impresión</vt:lpstr>
      <vt:lpstr>'Mod 3Jusf'!Área_de_impresión</vt:lpstr>
      <vt:lpstr>'Mod N 3 '!Área_de_impresión</vt:lpstr>
      <vt:lpstr>'Mod N°1'!Área_de_impresión</vt:lpstr>
      <vt:lpstr>'Mod N°1 Justif '!Área_de_impresión</vt:lpstr>
      <vt:lpstr>'Mod N°2 '!Área_de_impresión</vt:lpstr>
      <vt:lpstr>'Mod N°2 Justif.'!Área_de_impresión</vt:lpstr>
      <vt:lpstr>'Mod N°4  '!Área_de_impresión</vt:lpstr>
      <vt:lpstr>'Mod N°5  '!Área_de_impresión</vt:lpstr>
      <vt:lpstr>'Mod N°6'!Área_de_impresión</vt:lpstr>
      <vt:lpstr>'P. Ext 2'!Área_de_impresión</vt:lpstr>
      <vt:lpstr>'P.Ext N°1-2020'!Área_de_impresión</vt:lpstr>
      <vt:lpstr>'Detalle P Ext N°1-2020'!Títulos_a_imprimir</vt:lpstr>
      <vt:lpstr>'Justificacion 5'!Títulos_a_imprimir</vt:lpstr>
      <vt:lpstr>'Justificacion 6'!Títulos_a_imprimir</vt:lpstr>
      <vt:lpstr>'Justificaciones P. extraordianr'!Títulos_a_imprimir</vt:lpstr>
      <vt:lpstr>'Mod 3Jusf'!Títulos_a_imprimir</vt:lpstr>
      <vt:lpstr>'Mod N 3 '!Títulos_a_imprimir</vt:lpstr>
      <vt:lpstr>'Mod N°1'!Títulos_a_imprimir</vt:lpstr>
      <vt:lpstr>'Mod N°1 Justif '!Títulos_a_imprimir</vt:lpstr>
      <vt:lpstr>'Mod N°2 '!Títulos_a_imprimir</vt:lpstr>
      <vt:lpstr>'Mod N°2 Justif.'!Títulos_a_imprimir</vt:lpstr>
      <vt:lpstr>'Mod N°4  '!Títulos_a_imprimir</vt:lpstr>
      <vt:lpstr>'Mod N°5  '!Títulos_a_imprimir</vt:lpstr>
      <vt:lpstr>'Mod N°6'!Títulos_a_imprimir</vt:lpstr>
      <vt:lpstr>'P. Ext 2'!Títulos_a_imprimir</vt:lpstr>
      <vt:lpstr>'P.Ext N°1-2020'!Títulos_a_imprimir</vt:lpstr>
    </vt:vector>
  </TitlesOfParts>
  <Manager/>
  <Company>Microsoft</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Marisol Urbina Aguirre</dc:creator>
  <cp:keywords/>
  <dc:description/>
  <cp:lastModifiedBy>Maricela Cordero Vega</cp:lastModifiedBy>
  <cp:revision/>
  <dcterms:created xsi:type="dcterms:W3CDTF">2020-02-13T16:34:13Z</dcterms:created>
  <dcterms:modified xsi:type="dcterms:W3CDTF">2021-03-17T16:28:32Z</dcterms:modified>
  <cp:category/>
  <cp:contentStatus/>
</cp:coreProperties>
</file>