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cvega\Desktop\Maricela\Año 2018 Oct 2017 a Set 2018\Página Web 2018\Al 30 junio 2018\"/>
    </mc:Choice>
  </mc:AlternateContent>
  <bookViews>
    <workbookView xWindow="0" yWindow="0" windowWidth="24000" windowHeight="8535" firstSheet="7" activeTab="12"/>
  </bookViews>
  <sheets>
    <sheet name="P. Ext Nº1" sheetId="5" state="hidden" r:id="rId1"/>
    <sheet name="Justificación P.Ext Nº1" sheetId="6" state="hidden" r:id="rId2"/>
    <sheet name="Modi Nº1 " sheetId="1" state="hidden" r:id="rId3"/>
    <sheet name="Justificación1" sheetId="2" state="hidden" r:id="rId4"/>
    <sheet name="Modi Nº2 " sheetId="3" state="hidden" r:id="rId5"/>
    <sheet name="Modificación Nº6  " sheetId="11" state="hidden" r:id="rId6"/>
    <sheet name="Justificación 6" sheetId="12" state="hidden" r:id="rId7"/>
    <sheet name="Modificación Nº3 " sheetId="13" r:id="rId8"/>
    <sheet name="Justificación 3" sheetId="14" r:id="rId9"/>
    <sheet name="Modificación Nº4" sheetId="7" r:id="rId10"/>
    <sheet name="Justificación 4" sheetId="8" r:id="rId11"/>
    <sheet name="Modificación Nº5" sheetId="9" r:id="rId12"/>
    <sheet name="Justificación 5" sheetId="10"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8">'Justificación 3'!$A$1:$D$69</definedName>
    <definedName name="_xlnm.Print_Area" localSheetId="10">'Justificación 4'!$A$1:$D$24</definedName>
    <definedName name="_xlnm.Print_Area" localSheetId="12">'Justificación 5'!$A$1:$D$21</definedName>
    <definedName name="_xlnm.Print_Area" localSheetId="6">'Justificación 6'!$A$1:$D$66</definedName>
    <definedName name="_xlnm.Print_Area" localSheetId="1">'Justificación P.Ext Nº1'!$A$1:$E$71</definedName>
    <definedName name="_xlnm.Print_Area" localSheetId="3">Justificación1!$A$1:$D$36</definedName>
    <definedName name="_xlnm.Print_Area" localSheetId="2">'Modi Nº1 '!$A$1:$D$104</definedName>
    <definedName name="_xlnm.Print_Area" localSheetId="4">'Modi Nº2 '!$A$1:$D$131</definedName>
    <definedName name="_xlnm.Print_Area" localSheetId="7">'Modificación Nº3 '!$A$1:$D$139</definedName>
    <definedName name="_xlnm.Print_Area" localSheetId="9">'Modificación Nº4'!$A$1:$D$140</definedName>
    <definedName name="_xlnm.Print_Area" localSheetId="11">'Modificación Nº5'!$A$1:$D$50</definedName>
    <definedName name="_xlnm.Print_Area" localSheetId="5">'Modificación Nº6  '!$A$1:$D$156</definedName>
    <definedName name="_xlnm.Print_Area" localSheetId="0">'P. Ext Nº1'!$A$1:$E$77</definedName>
    <definedName name="DATOS" localSheetId="8">[1]CUENTAS!$1:$1048576</definedName>
    <definedName name="DATOS" localSheetId="10">[1]CUENTAS!$1:$1048576</definedName>
    <definedName name="DATOS" localSheetId="12">[1]CUENTAS!$1:$1048576</definedName>
    <definedName name="DATOS" localSheetId="6">[1]CUENTAS!$1:$1048576</definedName>
    <definedName name="DATOS" localSheetId="3">[1]CUENTAS!$A:$IV</definedName>
    <definedName name="DATOS" localSheetId="2">[1]CUENTAS!$A:$IV</definedName>
    <definedName name="DATOS" localSheetId="4">[1]CUENTAS!$A:$IV</definedName>
    <definedName name="DATOS" localSheetId="7">[1]CUENTAS!$1:$1048576</definedName>
    <definedName name="DATOS" localSheetId="9">[1]CUENTAS!$1:$1048576</definedName>
    <definedName name="DATOS" localSheetId="11">[1]CUENTAS!$1:$1048576</definedName>
    <definedName name="DATOS" localSheetId="5">[1]CUENTAS!$1:$1048576</definedName>
    <definedName name="DATOS">[2]CUENTAS!$A:$IV</definedName>
    <definedName name="Excel_BuiltIn_Print_Area_3" localSheetId="8">[1]MAYORIZACIÓN!#REF!</definedName>
    <definedName name="Excel_BuiltIn_Print_Area_3" localSheetId="10">[1]MAYORIZACIÓN!#REF!</definedName>
    <definedName name="Excel_BuiltIn_Print_Area_3" localSheetId="12">[1]MAYORIZACIÓN!#REF!</definedName>
    <definedName name="Excel_BuiltIn_Print_Area_3" localSheetId="6">[1]MAYORIZACIÓN!#REF!</definedName>
    <definedName name="Excel_BuiltIn_Print_Area_3" localSheetId="3">[1]MAYORIZACIÓN!#REF!</definedName>
    <definedName name="Excel_BuiltIn_Print_Area_3" localSheetId="2">[1]MAYORIZACIÓN!#REF!</definedName>
    <definedName name="Excel_BuiltIn_Print_Area_3" localSheetId="4">[1]MAYORIZACIÓN!#REF!</definedName>
    <definedName name="Excel_BuiltIn_Print_Area_3" localSheetId="7">[1]MAYORIZACIÓN!#REF!</definedName>
    <definedName name="Excel_BuiltIn_Print_Area_3" localSheetId="9">[1]MAYORIZACIÓN!#REF!</definedName>
    <definedName name="Excel_BuiltIn_Print_Area_3" localSheetId="11">[1]MAYORIZACIÓN!#REF!</definedName>
    <definedName name="Excel_BuiltIn_Print_Area_3" localSheetId="5">[1]MAYORIZACIÓN!#REF!</definedName>
    <definedName name="Excel_BuiltIn_Print_Area_3">[2]MAYORIZACIÓN!#REF!</definedName>
    <definedName name="Excel_BuiltIn_Print_Titles_3" localSheetId="8">[1]MAYORIZACIÓN!#REF!</definedName>
    <definedName name="Excel_BuiltIn_Print_Titles_3" localSheetId="10">[1]MAYORIZACIÓN!#REF!</definedName>
    <definedName name="Excel_BuiltIn_Print_Titles_3" localSheetId="12">[1]MAYORIZACIÓN!#REF!</definedName>
    <definedName name="Excel_BuiltIn_Print_Titles_3" localSheetId="6">[1]MAYORIZACIÓN!#REF!</definedName>
    <definedName name="Excel_BuiltIn_Print_Titles_3" localSheetId="3">[1]MAYORIZACIÓN!#REF!</definedName>
    <definedName name="Excel_BuiltIn_Print_Titles_3" localSheetId="2">[1]MAYORIZACIÓN!#REF!</definedName>
    <definedName name="Excel_BuiltIn_Print_Titles_3" localSheetId="4">[1]MAYORIZACIÓN!#REF!</definedName>
    <definedName name="Excel_BuiltIn_Print_Titles_3" localSheetId="7">[1]MAYORIZACIÓN!#REF!</definedName>
    <definedName name="Excel_BuiltIn_Print_Titles_3" localSheetId="9">[1]MAYORIZACIÓN!#REF!</definedName>
    <definedName name="Excel_BuiltIn_Print_Titles_3" localSheetId="11">[1]MAYORIZACIÓN!#REF!</definedName>
    <definedName name="Excel_BuiltIn_Print_Titles_3" localSheetId="5">[1]MAYORIZACIÓN!#REF!</definedName>
    <definedName name="Excel_BuiltIn_Print_Titles_3">[2]MAYORIZACIÓN!#REF!</definedName>
    <definedName name="Excel_BuiltIn_Print_Titles_4" localSheetId="8">[1]CTAS!#REF!</definedName>
    <definedName name="Excel_BuiltIn_Print_Titles_4" localSheetId="10">[1]CTAS!#REF!</definedName>
    <definedName name="Excel_BuiltIn_Print_Titles_4" localSheetId="12">[1]CTAS!#REF!</definedName>
    <definedName name="Excel_BuiltIn_Print_Titles_4" localSheetId="6">[1]CTAS!#REF!</definedName>
    <definedName name="Excel_BuiltIn_Print_Titles_4" localSheetId="3">[1]CTAS!#REF!</definedName>
    <definedName name="Excel_BuiltIn_Print_Titles_4" localSheetId="2">[1]CTAS!#REF!</definedName>
    <definedName name="Excel_BuiltIn_Print_Titles_4" localSheetId="4">[1]CTAS!#REF!</definedName>
    <definedName name="Excel_BuiltIn_Print_Titles_4" localSheetId="7">[1]CTAS!#REF!</definedName>
    <definedName name="Excel_BuiltIn_Print_Titles_4" localSheetId="9">[1]CTAS!#REF!</definedName>
    <definedName name="Excel_BuiltIn_Print_Titles_4" localSheetId="11">[1]CTAS!#REF!</definedName>
    <definedName name="Excel_BuiltIn_Print_Titles_4" localSheetId="5">[1]CTAS!#REF!</definedName>
    <definedName name="Excel_BuiltIn_Print_Titles_4">[2]CTAS!#REF!</definedName>
    <definedName name="_xlnm.Print_Titles" localSheetId="8">'Justificación 3'!$1:$7</definedName>
    <definedName name="_xlnm.Print_Titles" localSheetId="10">'Justificación 4'!$1:$7</definedName>
    <definedName name="_xlnm.Print_Titles" localSheetId="12">'Justificación 5'!$1:$7</definedName>
    <definedName name="_xlnm.Print_Titles" localSheetId="6">'Justificación 6'!$1:$7</definedName>
    <definedName name="_xlnm.Print_Titles" localSheetId="1">'Justificación P.Ext Nº1'!$1:$2</definedName>
    <definedName name="_xlnm.Print_Titles" localSheetId="3">Justificación1!$1:$8</definedName>
    <definedName name="_xlnm.Print_Titles" localSheetId="2">'Modi Nº1 '!$1:$3</definedName>
    <definedName name="_xlnm.Print_Titles" localSheetId="4">'Modi Nº2 '!$1:$3</definedName>
    <definedName name="_xlnm.Print_Titles" localSheetId="7">'Modificación Nº3 '!$1:$3</definedName>
    <definedName name="_xlnm.Print_Titles" localSheetId="9">'Modificación Nº4'!$1:$3</definedName>
    <definedName name="_xlnm.Print_Titles" localSheetId="11">'Modificación Nº5'!$1:$3</definedName>
    <definedName name="_xlnm.Print_Titles" localSheetId="5">'Modificación Nº6  '!$1:$3</definedName>
    <definedName name="_xlnm.Print_Titles" localSheetId="0">'P. Ext Nº1'!$1:$4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14" l="1"/>
  <c r="D48" i="14" s="1"/>
  <c r="C44" i="14"/>
  <c r="C34" i="14"/>
  <c r="C27" i="14"/>
  <c r="D25" i="14"/>
  <c r="C21" i="14"/>
  <c r="C17" i="14"/>
  <c r="C10" i="14"/>
  <c r="D8" i="14" s="1"/>
  <c r="A2" i="14"/>
  <c r="C135" i="13"/>
  <c r="D133" i="13"/>
  <c r="C128" i="13"/>
  <c r="D127" i="13" s="1"/>
  <c r="C120" i="13"/>
  <c r="C117" i="13"/>
  <c r="C114" i="13"/>
  <c r="C109" i="13"/>
  <c r="D107" i="13"/>
  <c r="C102" i="13"/>
  <c r="C98" i="13"/>
  <c r="C95" i="13"/>
  <c r="C91" i="13"/>
  <c r="C87" i="13"/>
  <c r="C82" i="13"/>
  <c r="C78" i="13"/>
  <c r="C75" i="13"/>
  <c r="D73" i="13"/>
  <c r="C68" i="13"/>
  <c r="C65" i="13"/>
  <c r="D63" i="13" s="1"/>
  <c r="D139" i="13" s="1"/>
  <c r="C48" i="13"/>
  <c r="D46" i="13"/>
  <c r="C43" i="13"/>
  <c r="C38" i="13"/>
  <c r="C34" i="13"/>
  <c r="D32" i="13" s="1"/>
  <c r="C29" i="13"/>
  <c r="C26" i="13"/>
  <c r="C22" i="13"/>
  <c r="C19" i="13"/>
  <c r="D17" i="13"/>
  <c r="C14" i="13"/>
  <c r="C11" i="13"/>
  <c r="D9" i="13" s="1"/>
  <c r="D57" i="13" s="1"/>
  <c r="A2" i="13"/>
  <c r="R139" i="13" l="1"/>
  <c r="D69" i="14"/>
  <c r="C62" i="12"/>
  <c r="D60" i="12"/>
  <c r="C47" i="12"/>
  <c r="D45" i="12"/>
  <c r="C35" i="12"/>
  <c r="D33" i="12"/>
  <c r="C23" i="12"/>
  <c r="D9" i="12" s="1"/>
  <c r="D66" i="12" s="1"/>
  <c r="C19" i="12"/>
  <c r="C15" i="12"/>
  <c r="C11" i="12"/>
  <c r="A2" i="12"/>
  <c r="C153" i="11"/>
  <c r="D151" i="11" s="1"/>
  <c r="C146" i="11"/>
  <c r="D145" i="11"/>
  <c r="C138" i="11"/>
  <c r="C134" i="11"/>
  <c r="C130" i="11"/>
  <c r="D120" i="11" s="1"/>
  <c r="C127" i="11"/>
  <c r="C122" i="11"/>
  <c r="C115" i="11"/>
  <c r="C111" i="11"/>
  <c r="C108" i="11"/>
  <c r="C103" i="11"/>
  <c r="C99" i="11"/>
  <c r="C94" i="11"/>
  <c r="C90" i="11"/>
  <c r="C87" i="11"/>
  <c r="D85" i="11" s="1"/>
  <c r="C80" i="11"/>
  <c r="C77" i="11"/>
  <c r="D75" i="11"/>
  <c r="C65" i="11"/>
  <c r="D63" i="11"/>
  <c r="C55" i="11"/>
  <c r="D53" i="11" s="1"/>
  <c r="C48" i="11"/>
  <c r="C43" i="11"/>
  <c r="C39" i="11"/>
  <c r="D37" i="11"/>
  <c r="C32" i="11"/>
  <c r="D17" i="11" s="1"/>
  <c r="C29" i="11"/>
  <c r="C26" i="11"/>
  <c r="C22" i="11"/>
  <c r="C19" i="11"/>
  <c r="C14" i="11"/>
  <c r="C11" i="11"/>
  <c r="D9" i="11"/>
  <c r="A2" i="11"/>
  <c r="C17" i="10"/>
  <c r="D15" i="10"/>
  <c r="C11" i="10"/>
  <c r="D9" i="10"/>
  <c r="D21" i="10" s="1"/>
  <c r="A2" i="10"/>
  <c r="C46" i="9"/>
  <c r="D44" i="9" s="1"/>
  <c r="C39" i="9"/>
  <c r="D37" i="9" s="1"/>
  <c r="C34" i="9"/>
  <c r="C31" i="9"/>
  <c r="C28" i="9"/>
  <c r="D26" i="9"/>
  <c r="C16" i="9"/>
  <c r="D14" i="9"/>
  <c r="C11" i="9"/>
  <c r="D9" i="9"/>
  <c r="D19" i="9" s="1"/>
  <c r="A2" i="9"/>
  <c r="C17" i="8"/>
  <c r="D15" i="8" s="1"/>
  <c r="C11" i="8"/>
  <c r="D9" i="8" s="1"/>
  <c r="A2" i="8"/>
  <c r="C136" i="7"/>
  <c r="D134" i="7" s="1"/>
  <c r="C129" i="7"/>
  <c r="D128" i="7"/>
  <c r="C121" i="7"/>
  <c r="C118" i="7"/>
  <c r="C115" i="7"/>
  <c r="D108" i="7" s="1"/>
  <c r="C110" i="7"/>
  <c r="C102" i="7"/>
  <c r="C98" i="7"/>
  <c r="C95" i="7"/>
  <c r="C91" i="7"/>
  <c r="C87" i="7"/>
  <c r="C82" i="7"/>
  <c r="C78" i="7"/>
  <c r="C75" i="7"/>
  <c r="D73" i="7" s="1"/>
  <c r="C68" i="7"/>
  <c r="C65" i="7"/>
  <c r="D63" i="7" s="1"/>
  <c r="D140" i="7" s="1"/>
  <c r="R140" i="7" s="1"/>
  <c r="C48" i="7"/>
  <c r="D46" i="7"/>
  <c r="C22" i="7"/>
  <c r="D17" i="7" s="1"/>
  <c r="C19" i="7"/>
  <c r="C14" i="7"/>
  <c r="C11" i="7"/>
  <c r="D9" i="7"/>
  <c r="D57" i="7" s="1"/>
  <c r="A2" i="7"/>
  <c r="D69" i="11" l="1"/>
  <c r="D156" i="11"/>
  <c r="D50" i="9"/>
  <c r="R50" i="9" s="1"/>
  <c r="D24" i="8"/>
  <c r="J75" i="6"/>
  <c r="C68" i="6"/>
  <c r="D66" i="6"/>
  <c r="E64" i="6"/>
  <c r="D59" i="6"/>
  <c r="D58" i="6"/>
  <c r="D52" i="6"/>
  <c r="D51" i="6"/>
  <c r="D46" i="6"/>
  <c r="D45" i="6" s="1"/>
  <c r="E43" i="6" s="1"/>
  <c r="D39" i="6"/>
  <c r="D35" i="6"/>
  <c r="D30" i="6"/>
  <c r="D29" i="6"/>
  <c r="E19" i="6"/>
  <c r="D12" i="6"/>
  <c r="A1" i="6"/>
  <c r="C75" i="5"/>
  <c r="D73" i="5"/>
  <c r="E71" i="5"/>
  <c r="H69" i="5"/>
  <c r="G68" i="5"/>
  <c r="D67" i="5"/>
  <c r="D66" i="5" s="1"/>
  <c r="H64" i="5"/>
  <c r="C64" i="5"/>
  <c r="C63" i="5"/>
  <c r="C62" i="5"/>
  <c r="D61" i="5"/>
  <c r="D60" i="5"/>
  <c r="F57" i="5"/>
  <c r="D56" i="5"/>
  <c r="D55" i="5" s="1"/>
  <c r="D49" i="5"/>
  <c r="C47" i="5"/>
  <c r="D46" i="5"/>
  <c r="D45" i="5"/>
  <c r="D42" i="5"/>
  <c r="D41" i="5"/>
  <c r="E39" i="5" s="1"/>
  <c r="D21" i="5"/>
  <c r="E19" i="5" s="1"/>
  <c r="C14" i="5"/>
  <c r="C12" i="5" s="1"/>
  <c r="E10" i="5" s="1"/>
  <c r="C127" i="3"/>
  <c r="D125" i="3" s="1"/>
  <c r="C120" i="3"/>
  <c r="D119" i="3"/>
  <c r="C114" i="3"/>
  <c r="C111" i="3"/>
  <c r="C108" i="3"/>
  <c r="D101" i="3" s="1"/>
  <c r="C103" i="3"/>
  <c r="C96" i="3"/>
  <c r="C92" i="3"/>
  <c r="C89" i="3"/>
  <c r="C85" i="3"/>
  <c r="C81" i="3"/>
  <c r="C76" i="3"/>
  <c r="C70" i="3"/>
  <c r="D68" i="3" s="1"/>
  <c r="C63" i="3"/>
  <c r="D58" i="3" s="1"/>
  <c r="C60" i="3"/>
  <c r="C49" i="3"/>
  <c r="D47" i="3"/>
  <c r="C44" i="3"/>
  <c r="D42" i="3" s="1"/>
  <c r="C38" i="3"/>
  <c r="C35" i="3"/>
  <c r="D33" i="3"/>
  <c r="C29" i="3"/>
  <c r="C25" i="3"/>
  <c r="C22" i="3"/>
  <c r="C19" i="3"/>
  <c r="C14" i="3"/>
  <c r="C11" i="3"/>
  <c r="D9" i="3"/>
  <c r="A2" i="3"/>
  <c r="C28" i="2"/>
  <c r="C24" i="2"/>
  <c r="D13" i="2" s="1"/>
  <c r="D34" i="2" s="1"/>
  <c r="C18" i="2"/>
  <c r="C15" i="2"/>
  <c r="C100" i="1"/>
  <c r="D98" i="1"/>
  <c r="C95" i="1"/>
  <c r="C91" i="1"/>
  <c r="C88" i="1"/>
  <c r="C84" i="1"/>
  <c r="C77" i="1"/>
  <c r="C74" i="1"/>
  <c r="D72" i="1"/>
  <c r="C63" i="1"/>
  <c r="D61" i="1"/>
  <c r="C58" i="1"/>
  <c r="D51" i="1" s="1"/>
  <c r="C53" i="1"/>
  <c r="C48" i="1"/>
  <c r="C45" i="1"/>
  <c r="D43" i="1"/>
  <c r="C39" i="1"/>
  <c r="C36" i="1"/>
  <c r="C32" i="1"/>
  <c r="D30" i="1" s="1"/>
  <c r="C24" i="1"/>
  <c r="C20" i="1"/>
  <c r="C14" i="1"/>
  <c r="C11" i="1"/>
  <c r="D9" i="1" s="1"/>
  <c r="R156" i="11" l="1"/>
  <c r="E28" i="5"/>
  <c r="D82" i="1"/>
  <c r="D17" i="3"/>
  <c r="D52" i="3" s="1"/>
  <c r="D34" i="6"/>
  <c r="E27" i="6" s="1"/>
  <c r="E71" i="6" s="1"/>
  <c r="J72" i="6" s="1"/>
  <c r="J73" i="6" s="1"/>
  <c r="D66" i="1"/>
  <c r="E53" i="5"/>
  <c r="E77" i="5" s="1"/>
  <c r="D131" i="3"/>
  <c r="D104" i="1"/>
  <c r="J71" i="6" l="1"/>
  <c r="R104" i="1"/>
  <c r="R131" i="3"/>
</calcChain>
</file>

<file path=xl/sharedStrings.xml><?xml version="1.0" encoding="utf-8"?>
<sst xmlns="http://schemas.openxmlformats.org/spreadsheetml/2006/main" count="1191" uniqueCount="300">
  <si>
    <t>JUNTA ADMINISTRATIVA DEL ARCHIVO NACIONAL</t>
  </si>
  <si>
    <t>MODIFICACIÓN  PRESUPUESTARIA  No.1-2018</t>
  </si>
  <si>
    <t>AUMENTAR EGRESOS</t>
  </si>
  <si>
    <t>CÓDIGO</t>
  </si>
  <si>
    <t>SUBPARTIDA</t>
  </si>
  <si>
    <t>REMUNERACIONES</t>
  </si>
  <si>
    <t>REMUNERACIONES BASICAS</t>
  </si>
  <si>
    <t>0.01.01</t>
  </si>
  <si>
    <t>Sueldo para Cargos Fijos</t>
  </si>
  <si>
    <t>REMUNERACIONES EVENTUALES</t>
  </si>
  <si>
    <t>0.03.01</t>
  </si>
  <si>
    <t>Retribución por años servidos</t>
  </si>
  <si>
    <t>0.03.03</t>
  </si>
  <si>
    <t>Decimotercer mes</t>
  </si>
  <si>
    <t>0.03.02</t>
  </si>
  <si>
    <t>Restricción al ejercicio liberal de la profesión</t>
  </si>
  <si>
    <t>0.03.99</t>
  </si>
  <si>
    <t>Otros incentivos salariales</t>
  </si>
  <si>
    <t>CONTRIBUCIONES PATRONALES AL DESARROLLO</t>
  </si>
  <si>
    <t>0.04.01</t>
  </si>
  <si>
    <t>Contribución Patronal al Seguro de Salud</t>
  </si>
  <si>
    <t>0.04.05</t>
  </si>
  <si>
    <t>Contribución Patronal al Banco Popular</t>
  </si>
  <si>
    <t>CONTRIBUCIONES PATRONALES A FONDOS DE PENSIONES</t>
  </si>
  <si>
    <t>0.05.01</t>
  </si>
  <si>
    <t>Contribución Patronal al Seguro de Pensiones de CCSS</t>
  </si>
  <si>
    <t>0.05.02</t>
  </si>
  <si>
    <t>Aporte Patronal al Regimen Obligatorio de Pensiones Complementarias</t>
  </si>
  <si>
    <t>0.05.03</t>
  </si>
  <si>
    <t xml:space="preserve">Aporte Patronal al Fondo de Capitalización Laboral </t>
  </si>
  <si>
    <t>0.05.05</t>
  </si>
  <si>
    <t>Contribución Patronal a fondos administrados por entes privados</t>
  </si>
  <si>
    <t>1</t>
  </si>
  <si>
    <t>SERVICIOS</t>
  </si>
  <si>
    <t>1.03</t>
  </si>
  <si>
    <t>SERVICIOS COMERCIALES Y FINANCIEROS</t>
  </si>
  <si>
    <t>1.03.01</t>
  </si>
  <si>
    <t>Información</t>
  </si>
  <si>
    <t>1.03.03</t>
  </si>
  <si>
    <t xml:space="preserve">Impresión, encuadernación y otros </t>
  </si>
  <si>
    <t>1.04</t>
  </si>
  <si>
    <t>SERVICIOS DE GESTIÓN Y APOYO</t>
  </si>
  <si>
    <t>1.04.99</t>
  </si>
  <si>
    <t>Otros servicios de gestión y apoyo</t>
  </si>
  <si>
    <t>1.08</t>
  </si>
  <si>
    <t>MANTENIMIENTO Y REPARACIÓN</t>
  </si>
  <si>
    <t>1.08.07</t>
  </si>
  <si>
    <t xml:space="preserve">Mantenimiento y reparación de equipo y mobiliario  de oficina </t>
  </si>
  <si>
    <t>1.08.08</t>
  </si>
  <si>
    <t>Mantenimiento y reparación de equipo de cómputo y sistemas de información</t>
  </si>
  <si>
    <t>2</t>
  </si>
  <si>
    <t>MATERIALES Y SUMINISTROS</t>
  </si>
  <si>
    <t>2.04</t>
  </si>
  <si>
    <t>HERRAMIENTAS, REPUESTOS Y ACCESORIOS</t>
  </si>
  <si>
    <t>2.04.02</t>
  </si>
  <si>
    <t>Repuestos y accesorios</t>
  </si>
  <si>
    <t>2.99</t>
  </si>
  <si>
    <t>ÚTILES, MATERIALES Y SUMINISTROS  DIVERSOS</t>
  </si>
  <si>
    <t>2.99.01</t>
  </si>
  <si>
    <t>Utiles y materiales de oficina y cómputo</t>
  </si>
  <si>
    <t>5</t>
  </si>
  <si>
    <t>BIENES DURADEROS</t>
  </si>
  <si>
    <t>5.01</t>
  </si>
  <si>
    <t>MAQUINARIA, EQUIPO Y MOBILIARIO</t>
  </si>
  <si>
    <t>5.01.02</t>
  </si>
  <si>
    <t>Equipo de transporte</t>
  </si>
  <si>
    <t>5.01.04</t>
  </si>
  <si>
    <t>Equipo y mobiliario de oficina</t>
  </si>
  <si>
    <t>5.02</t>
  </si>
  <si>
    <t>CONSTRUCCIONES, ADICIONES Y MEJORAS</t>
  </si>
  <si>
    <t>5.02.01</t>
  </si>
  <si>
    <t>Edificios</t>
  </si>
  <si>
    <t>TRANSFERENCIAS CORRIENTES</t>
  </si>
  <si>
    <t>OTRAS TRANSFERENCIAS CORRIENTES AL SECTOR EXTERNO</t>
  </si>
  <si>
    <t>6.07.01</t>
  </si>
  <si>
    <t>Transferecias corrientes a organismos internacionales</t>
  </si>
  <si>
    <t>TOTAL AUMENTOS</t>
  </si>
  <si>
    <t>DISMINUIR EGRESOS</t>
  </si>
  <si>
    <t xml:space="preserve"> </t>
  </si>
  <si>
    <t>MONTO</t>
  </si>
  <si>
    <t>INCENTIVOS SALARIALES</t>
  </si>
  <si>
    <t>0.03.04</t>
  </si>
  <si>
    <t>Salario Escolar</t>
  </si>
  <si>
    <t>1.02</t>
  </si>
  <si>
    <t>SERVICIOS BÁSICOS</t>
  </si>
  <si>
    <t>1.02.04</t>
  </si>
  <si>
    <t>Servicio de telecomunicaciones</t>
  </si>
  <si>
    <t>1.02.99</t>
  </si>
  <si>
    <t xml:space="preserve">Otros servicios básicos  </t>
  </si>
  <si>
    <t>1.03.07</t>
  </si>
  <si>
    <t>Servicios de transferencia electrónica de información</t>
  </si>
  <si>
    <t>1.04.03</t>
  </si>
  <si>
    <t>Servicios de ingeniería</t>
  </si>
  <si>
    <t>1.04.06</t>
  </si>
  <si>
    <t>Servicios generales</t>
  </si>
  <si>
    <t>1.07</t>
  </si>
  <si>
    <t>CAPACITACIÓN Y PROTOCOLO</t>
  </si>
  <si>
    <t>1.07.02</t>
  </si>
  <si>
    <t>Actividades protocolarias y sociales</t>
  </si>
  <si>
    <t>PRESTACIONES</t>
  </si>
  <si>
    <t>6.03.01</t>
  </si>
  <si>
    <t>Prestaciones Legales</t>
  </si>
  <si>
    <t>TOTAL REBAJOS</t>
  </si>
  <si>
    <t>MODIFICACIÓN  PRESUPUESTARIA  No. 1-2018</t>
  </si>
  <si>
    <t>Se incrementan las anteriores subpartidas para dar el contenido presupuestario a las  plazas que estaban congeladas por las directrices presidenciales H-070-2017 y H-078-2017 a fin de contratar de febrero a junio.</t>
  </si>
  <si>
    <t>0.01.05</t>
  </si>
  <si>
    <t>Suplencias</t>
  </si>
  <si>
    <t>0.02.02</t>
  </si>
  <si>
    <t>Recargo de funciones</t>
  </si>
  <si>
    <t>1.04.05</t>
  </si>
  <si>
    <t>Servicios de desarrollo de sistemas informáticos</t>
  </si>
  <si>
    <t>1.08.03</t>
  </si>
  <si>
    <t>Mantenimiento de instalaciones y otras obras</t>
  </si>
  <si>
    <t>1.08.05</t>
  </si>
  <si>
    <t xml:space="preserve">Mantenimiento y reparación de equipo de transporte </t>
  </si>
  <si>
    <t>2.01</t>
  </si>
  <si>
    <t>PRODUCTOS QUÍMICOS Y CONEXOS</t>
  </si>
  <si>
    <t>2.01.04</t>
  </si>
  <si>
    <t>Tintas, pinturas y diluyentes</t>
  </si>
  <si>
    <t>2.99.06</t>
  </si>
  <si>
    <t>Utiles y materiales de resguardo y seguridad</t>
  </si>
  <si>
    <t>1.01</t>
  </si>
  <si>
    <t>ALQUILERES</t>
  </si>
  <si>
    <t>1.01.99</t>
  </si>
  <si>
    <t>Otros alquileres</t>
  </si>
  <si>
    <t>1.03.02</t>
  </si>
  <si>
    <t>Publicidad y propaganda</t>
  </si>
  <si>
    <t>1.05</t>
  </si>
  <si>
    <t>GASTOS DE VIAJE Y DE TRANSPORTE</t>
  </si>
  <si>
    <t>1.05.01</t>
  </si>
  <si>
    <t>Transporte dentro del país</t>
  </si>
  <si>
    <t>1.05.02</t>
  </si>
  <si>
    <t>Viáticos dentro del país</t>
  </si>
  <si>
    <t>1.06</t>
  </si>
  <si>
    <t>SEGUROS, REASEGUROS Y OTRAS OBLIGACIONES</t>
  </si>
  <si>
    <t>1.06.01</t>
  </si>
  <si>
    <t>Seguros</t>
  </si>
  <si>
    <t>1.07.01</t>
  </si>
  <si>
    <t>Actividades de capacitación</t>
  </si>
  <si>
    <t>1.08.01</t>
  </si>
  <si>
    <t>Mantenimiento de edificios y locales</t>
  </si>
  <si>
    <t>1.08.04</t>
  </si>
  <si>
    <t xml:space="preserve">Mantenimiento y reparación de maquinaria y equipo de producción </t>
  </si>
  <si>
    <t>2.01.01</t>
  </si>
  <si>
    <t>Combustibles y lubricantes</t>
  </si>
  <si>
    <t>2.01.99</t>
  </si>
  <si>
    <t>Otros productos químicos</t>
  </si>
  <si>
    <t>2.03</t>
  </si>
  <si>
    <t>MATERIALES Y PRODUCTOS DE USO EN LA CONSTRUCCIÓN  Y MANTENIMIENTO</t>
  </si>
  <si>
    <t>2.03.04</t>
  </si>
  <si>
    <t>Materiales y productos eléctricos, telefónicos y de cómputo</t>
  </si>
  <si>
    <t>2.99.03</t>
  </si>
  <si>
    <t xml:space="preserve">Productos de papel, cartón e impresos </t>
  </si>
  <si>
    <t>2.99.99</t>
  </si>
  <si>
    <t>Otros útiles, materiales y suministros</t>
  </si>
  <si>
    <t>5.01.03</t>
  </si>
  <si>
    <t>Equipo de comunicación</t>
  </si>
  <si>
    <t>5.01.05</t>
  </si>
  <si>
    <t>Equipo y programas  de cómputo</t>
  </si>
  <si>
    <t>TRANSFERENCIAS CORRIENTES A PERSONAS</t>
  </si>
  <si>
    <t>6.02.99</t>
  </si>
  <si>
    <t>Otras transferencias a personas</t>
  </si>
  <si>
    <t>Útiles y materiales de oficina y cómputo</t>
  </si>
  <si>
    <t xml:space="preserve">                                                                                                                                         </t>
  </si>
  <si>
    <t>PRESUPUESTO EXTRAORDINARIO No. 1-2018</t>
  </si>
  <si>
    <t>(colones)</t>
  </si>
  <si>
    <t>AUMENTAR INGRESOS</t>
  </si>
  <si>
    <t xml:space="preserve">favor limite </t>
  </si>
  <si>
    <t>3.3.1.0.00.00.0.0.000</t>
  </si>
  <si>
    <t>Superávit Libre</t>
  </si>
  <si>
    <t>3.3.2.0.00.00.0.0.000</t>
  </si>
  <si>
    <t>Superávit Específico</t>
  </si>
  <si>
    <t xml:space="preserve">GRUPOS Y RENGLONES </t>
  </si>
  <si>
    <t>1.0.0.0.00.00.0.0.000</t>
  </si>
  <si>
    <t>Ingresos Corrientes</t>
  </si>
  <si>
    <t>1.3.0.0.00.00.0.0.000</t>
  </si>
  <si>
    <t xml:space="preserve">Ingresos No tributarios </t>
  </si>
  <si>
    <t>1.3.1.0.00.00.0.0.000</t>
  </si>
  <si>
    <t>Venta de Bienes y Servicios</t>
  </si>
  <si>
    <t>1.3.1.2.00.00.0.0.000</t>
  </si>
  <si>
    <t xml:space="preserve">Digitalización de Protocolos </t>
  </si>
  <si>
    <t>3.0.0.0.00.00.0.0.000</t>
  </si>
  <si>
    <t>FINANCIAMIENTO</t>
  </si>
  <si>
    <t>3.3.0.0.00.00.0.0.000</t>
  </si>
  <si>
    <t>RECURSOS DE VIGENCIAS ANTERIORES</t>
  </si>
  <si>
    <t>espe</t>
  </si>
  <si>
    <t>Libre</t>
  </si>
  <si>
    <t>TOTAL AUMENTAR INGRESOS</t>
  </si>
  <si>
    <t>SERVICIOS DE GESTION Y APOYO</t>
  </si>
  <si>
    <t>1.04.02</t>
  </si>
  <si>
    <t>Servicios Juridicos</t>
  </si>
  <si>
    <r>
      <t>Programa Nº3</t>
    </r>
    <r>
      <rPr>
        <i/>
        <sz val="8"/>
        <rFont val="Arial"/>
        <family val="2"/>
      </rPr>
      <t xml:space="preserve"> ACTIVIDADES CENTRALES</t>
    </r>
  </si>
  <si>
    <t>MANTENIMIENTO Y REPARACION</t>
  </si>
  <si>
    <t>Mantenimiento de Edificios y locales</t>
  </si>
  <si>
    <t>Mantenimiento y reparación de equipo y mobiliario</t>
  </si>
  <si>
    <r>
      <t xml:space="preserve">Programa Nº2 </t>
    </r>
    <r>
      <rPr>
        <i/>
        <sz val="8"/>
        <rFont val="Arial"/>
        <family val="2"/>
      </rPr>
      <t xml:space="preserve">SISTEMA NACIONAL DE ARCHIVOS </t>
    </r>
  </si>
  <si>
    <r>
      <t xml:space="preserve">Programa Nº1  </t>
    </r>
    <r>
      <rPr>
        <i/>
        <sz val="8"/>
        <rFont val="Arial"/>
        <family val="2"/>
      </rPr>
      <t>PATRIMONIO DOCUMENTAL DE LA NACIÓN</t>
    </r>
  </si>
  <si>
    <t>Facturas</t>
  </si>
  <si>
    <t>Consultecnica</t>
  </si>
  <si>
    <t>Avilez</t>
  </si>
  <si>
    <t>BIENES DURADEROS DIVERSOS</t>
  </si>
  <si>
    <t>5.99.02</t>
  </si>
  <si>
    <t>Piezas y obras de colección</t>
  </si>
  <si>
    <t xml:space="preserve">TRANSFERENCIAS CORRIENTES </t>
  </si>
  <si>
    <t>TRANSFERENCIAS CORRIENTES AL SECTOR PÚBLICO</t>
  </si>
  <si>
    <t>6.01.02</t>
  </si>
  <si>
    <t xml:space="preserve">Transferencias corrientes a Órganos Desconcentrados </t>
  </si>
  <si>
    <t>TOTAL  AUMENTAR EGRESOS</t>
  </si>
  <si>
    <t xml:space="preserve">JUSTIFICACIÓN DE LOS AUMENTOS </t>
  </si>
  <si>
    <t>Los ingresos incorporados en el presente presupuesto extraordinario corresponden al  superávit acumulado una vez realizada la liquidación presupuestaria del 2017.</t>
  </si>
  <si>
    <t>Servicios Jurídicos</t>
  </si>
  <si>
    <t>Para reforzar el servicio de asesoría jurídica, tomando en cuenta que se ha encargado al asesor externo procedimiento administrativo disciplinario.</t>
  </si>
  <si>
    <t xml:space="preserve">Para la sustitución de la transferencia automática  de la planta eléctrica del Archivo Nacional, por obsolescencia y ampliación a 630 amperios, proyecto que por tiempos de contratación no se pudo llevar a cabo en el año 2017. También,  se incorpora  ¢750.000,00 para reforzar el monto para la recarga de extintores de la institución. </t>
  </si>
  <si>
    <t>Para la reparación de la estantería del depósito No.2 del Departamento de Archivo Histórico.</t>
  </si>
  <si>
    <t>Para la compra de estantería de depósitos  de la IV etapa del edificio del Archivo Nacional construida en el 2017.</t>
  </si>
  <si>
    <t>Pago de facturas pendientes de Consultécnica por la asesoría e inspección de construcción edificio IV etapa del Archivo Nacional.</t>
  </si>
  <si>
    <t>Para el cumplimiento del acuerdo 14, de la sesión 42-2017 de la Junta Administrativa del Archivo Nacional en oficio DGAN-JA-820-2017, se indica que se deber proceder en el año 2018 a la compra de obras de arte para IV etapa del Edificio.</t>
  </si>
  <si>
    <t>Para el pago a la Comisión Nacional de Emergencias del 3% sobre el superávit libre del año 2017.</t>
  </si>
  <si>
    <t>Se aumenta  los recursos para la compra de estantería de la IV Etapa del Archivo Nacional, recursos provenientes del presupuesto extraordinario Nº1  en acatamiento a las observaciones realizadas en el oficio STAP-0358-2018 y cumpliendo con lo establecido en el decreto ejecutivo 32452-H.</t>
  </si>
  <si>
    <t>1.02.01</t>
  </si>
  <si>
    <t>Servicio de agua y alcantarillado</t>
  </si>
  <si>
    <t>5.01.06</t>
  </si>
  <si>
    <t>Equipo sanitario, de laboratorio e investigación</t>
  </si>
  <si>
    <t>5.01.07</t>
  </si>
  <si>
    <t>Equipo y mobiliario educacional, deportivo y recreativo</t>
  </si>
  <si>
    <t>5.01.99</t>
  </si>
  <si>
    <t>Maquinaria y equipo diverso</t>
  </si>
  <si>
    <t>1.03.05</t>
  </si>
  <si>
    <t>Servicios aduaneros</t>
  </si>
  <si>
    <t>1.05.03</t>
  </si>
  <si>
    <t>Transporte en el exterior</t>
  </si>
  <si>
    <t>1.05.04</t>
  </si>
  <si>
    <t>Viáticos en el exterior</t>
  </si>
  <si>
    <t>2.99.02</t>
  </si>
  <si>
    <t>Utiles y materiales médico, hospitalario y de investigación</t>
  </si>
  <si>
    <t>2.99.05</t>
  </si>
  <si>
    <t>Utiles y materiales de limpieza</t>
  </si>
  <si>
    <t xml:space="preserve">Reforzar la subpartida para la publicación de nombramientos de funcionarios y trámites de licitaciones </t>
  </si>
  <si>
    <t>Se incorporan recursos para reforzar el monto requerido para la compra de sistema de incendio del Archivo Intermedio , en vista de que el existente se encuentra dañado esto es prioritario para la institución.   Estos recursos provienen del presupuesto extraordinario Nº1  en acatamiento a las observaciones realizadas en el oficio STAP-0358-2018 y cumpliendo con lo establecido en el decreto ejecutivo 32452-H.</t>
  </si>
  <si>
    <t>CUENTAS ESPECIALES</t>
  </si>
  <si>
    <t>SUMAS SIN ASIGNACION PRESUPUESTARIA</t>
  </si>
  <si>
    <t>9.02.01</t>
  </si>
  <si>
    <t>Sumas libres sin asignación presupuestaria</t>
  </si>
  <si>
    <t>Tiempo Extraordinario</t>
  </si>
  <si>
    <t>0.02.01</t>
  </si>
  <si>
    <t>Se aumenta esta subpartida para realizar el pago de suplencias de  la auditoria interna, así como las licencias de maternidad que están por tramitarse y provisiones para incapacidades.</t>
  </si>
  <si>
    <t>1.02.03</t>
  </si>
  <si>
    <t xml:space="preserve">Servicio de correo  </t>
  </si>
  <si>
    <t>1.08.99</t>
  </si>
  <si>
    <t xml:space="preserve">Mantenimiento y reparación de otros equipos </t>
  </si>
  <si>
    <t>2.03.01</t>
  </si>
  <si>
    <t>Materiales y productos metálicos</t>
  </si>
  <si>
    <t>2.03.03</t>
  </si>
  <si>
    <t>Madera y sus derivados</t>
  </si>
  <si>
    <t>2.03.06</t>
  </si>
  <si>
    <t>Materiales y productos de plástico</t>
  </si>
  <si>
    <t>2.01.02</t>
  </si>
  <si>
    <t>Productos farmacéuticos y medicinales</t>
  </si>
  <si>
    <t>2.02</t>
  </si>
  <si>
    <t>ALIMENTOS Y PRODUCTOS AGROPECUARIOS</t>
  </si>
  <si>
    <t>2.02.03</t>
  </si>
  <si>
    <t>Alimentos y bebidas</t>
  </si>
  <si>
    <t>2.04.01</t>
  </si>
  <si>
    <t>Herramientas e instrumentos</t>
  </si>
  <si>
    <t>2.99.04</t>
  </si>
  <si>
    <t>Textiles y vestuario</t>
  </si>
  <si>
    <t>2.99.07</t>
  </si>
  <si>
    <t>Utiles y materiales de cocina y comedor</t>
  </si>
  <si>
    <t>Se requiere aumentar esta subpartida para reforzar los gastos en servicio de correo.</t>
  </si>
  <si>
    <t>Se ajusta el contenido presupuestario para adjudicar la contratación 2018LA-000002-0009600001 "Desarrollo construcción e implementación del nuevo Sistema de Archivo Notarial (SAN)" para el desarrollo de un sistema  del Departamento de Archivo Notarial. (¢14.000.000). Se aumenta esta subpartida para el pago de asesoría en la parametrización de la Revista del Archivo Nacional Digital. (¢2.000.000)</t>
  </si>
  <si>
    <t xml:space="preserve">Se requiere reforzar esta subpartida para finalizar en el II semestre del 2018 las inspecciones a instituciones que encuentran ubicadas fuera del área metropolitana, así como para finalizar actividades de capacitación en las provincias de Heredia y Alajuela. </t>
  </si>
  <si>
    <t>Para la contratación de cerramiento de zonas vulnerables en gradas del edificio de IV etapa del Archivo Nacional (¢6.500,000). Para reparaciones de techos de depósitos de Archivo Intermedio (¢3.500.000) y  para reparaciones de paredes externas de los depósitos de Archivo Intermedio (¢2.424.000). Para ajustar las contrataciones de sustitución de verja perimetral que se encuentra en mal estado. (¢400.000)</t>
  </si>
  <si>
    <t xml:space="preserve">Para actualización de software de control de marcas, ya que el actual está obsoleto versión de nuevo  software NOMIPLIS TA NET STANDARD para  1000 empleados y para  3 usuarios  y que incluya la instalación y migración de información para que quede funcionando al 100%. </t>
  </si>
  <si>
    <t>Servicio de mantenimiento y reparación de visores de rollos de microfilm del Departamento de Archivo Histórico.</t>
  </si>
  <si>
    <t>Compra de álbumes para el resguardo de fotografías debido al ingreso de donaciones al Departamento de Archivo Histórico.</t>
  </si>
  <si>
    <t>Se aumenta esta subpartida para la compra de cartulinas.</t>
  </si>
  <si>
    <t>Se requiere para comprar  baterías para los relojes de pared y radios comunicadores. Así como para la compra de foliadores para el control en la recepción de tomos de protocolo del Departamento de Archivo Notarial.</t>
  </si>
  <si>
    <t>Para la  compra de dos radiocomunicadores para la Unidad de Archivo Intermedio y dos teléfonos para la Unidad Servicios Técnicos Archivísticos, dado que los teléfonos inalámbricos que se adquirieron en el 2010-2012 están presentado fallas y no cuentan con garantía. Adquirir  teléfonos para el área de facilitación y despacho de documentos y en el área de organización de documentos notariales del Departamento de Archivo Notarial. Teléfonos compatibles con la central telefónica para el Departamento de Conservación.</t>
  </si>
  <si>
    <t>Para ajustar el contenido presupuestario de la contratación 2018CD-000081-0009600001 denominada Suministro e Instalación del Sistema Control y Monitoreo de Seis Unidades de Aire Acondicionado tipo paquete y su sistema de humedad, debido a que la única oferta presentada es mas costosa que el disponible presupuestario de la subpartida. Para la compra e instalación de aires acondicionados para la Unidad de Planificación y la Unidad de Servicios Generales.</t>
  </si>
  <si>
    <t>Para adquirir UPS para estaciones de trabajo y protección los equipos de la frecuente perdida de electricidad de la zona.</t>
  </si>
  <si>
    <t>Para reforzar la compra de los muebles exhibidores de afiches para la Expo afiches.</t>
  </si>
  <si>
    <t>Se procede a trasladar a sumas sin asignación presupuestaria los disponibles presupuestarios de ingresos propios  de las subpartidas indicadas en la directriz Nº003-H. Los montos correspondientes a la fuente de financiamiento de transferencia se trasladaron en la modificación presupuestaria Nº5-2018.Oficio DGPN-0260-2018.</t>
  </si>
  <si>
    <t>1.04.04</t>
  </si>
  <si>
    <t>Servicios en ciencias económicas y sociales</t>
  </si>
  <si>
    <t>Se incrementa el disponible presupuestario de esta subpartida para confeccionar dos rótulos de tránsito (125.000.00) y los rótulos de los vehículo de funcionarios (50.000.00).</t>
  </si>
  <si>
    <t>Se requiere aumentar esta subpartida para la contratación de impresión de los siguientes artículos para la exposición documental 2018: 
_Reproducciones de afiches en vinil sobre PVC 60x80cm
_Ploter de corte, infografías, indicaciones, teoría
_Infografías, teoría, introducción en roller up para itinerantes
_Afiches pegostes, impresión digital en bond (11x17pulg)
_Manta para exteriores, 7x3 metros, con instalación
_Roller up para promocionar la exposición
_  Cuadernillo de Descripción Documental</t>
  </si>
  <si>
    <t>Se incrementa esta subpartida para la contratación de la auditoría de estados financieros y de prevención y detección de fraude financiero para el año 2017 ,dado que las cotizaciones del mercado dieron como resultado que el contenido asignado no era suficiente.</t>
  </si>
  <si>
    <t>Se requiere para la capacitación del personal profesional del Departamento, en vista de que ya se encuentran comprometidos los fondos asignados para el 2018, y fueron insuficientes.</t>
  </si>
  <si>
    <t>Se requiere aumentar esta subpartida para la compra de un galón de pintura para la exposición documental 2018</t>
  </si>
  <si>
    <t>Compra de 8  paquetes de desecante molecular y veneno para roedores.</t>
  </si>
  <si>
    <t>Se requiere aumentar esta subpartida para la compra de ojetes, tornillos y clavos para el montaje de la exposición documental 2018.</t>
  </si>
  <si>
    <t>Se requiere aumentar esta subpartida para la compra de los siguientes materiales para la exposición documental 2018:
_4 marcos de pino grandes, 1 x 2 metros (6 metros por cajón)
el lagar tablas de pino de 1"x10"x3.66 m - incluye 4 para la pared falsa
_Pared falsa 2x2 metros,
_4 laminas de plywood de 3mm</t>
  </si>
  <si>
    <t>Se requiere aumentar esta subpartida para la compra de los siguientes materiales para la exposición documental 2018:
_Gazas plásticas, 100 unidades
Caja plástica para guardar herramientas del Departamento de Conservación.</t>
  </si>
  <si>
    <t>Se requiere aumentar esta subpartida para la compra de los siguientes materiales para la exposición documental 2018:
_Alfombra 4x4 m
_Almohadón cuadrado 50x50 cm, con relleno</t>
  </si>
  <si>
    <t>Se necesita aumentar para completar con el dinero que se tiene para comprar un teléfono IP para ir cambiando los que se utilizan desde hace mucho tiempo.</t>
  </si>
  <si>
    <t>Para ajustar el monto requerido en la sustitución del sistema de control de humedad y temperatura de los  seis depósitos de Archivo Histórico, debido que los actuales no control la humedad de los depósitos por obsolescencia.  Cabe mencionar que el año anterior no  fue posible sustituir este sistema a pesar de considerarlo prioritario por falta de tiempo en los plazos de entrega de los proveedores. 
Se necesita comprar un armario metálico para guardar documentos en el Área de Reprografía.
Compra de silla para la jefatura del departamento de Conservación.</t>
  </si>
  <si>
    <t>Se presupuesta para la compra de previsión de almacenamiento institucional de respaldo de información.</t>
  </si>
  <si>
    <t>Compra de un luxómetro.</t>
  </si>
  <si>
    <t>Se requiere aumentar esta subpartida para la compra del siguiente mobiliario para la exposición documental 2018:
_Mueble de cuadros rotativos
_Mueble exhibidor de afiches, 1.60 altura, 8 laminas acrilico</t>
  </si>
  <si>
    <t>Para ajustar el monto requerido para compra e instalación del sistema contra incendio del Archivo Intermedio, en vista de que el que tenía se daño por su obsolescencia.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</si>
</sst>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 _P_t_s_-;\-* #,##0.00\ _P_t_s_-;_-* \-??\ _P_t_s_-;_-@_-"/>
    <numFmt numFmtId="165" formatCode="#,##0.0"/>
    <numFmt numFmtId="166" formatCode="_(* #,##0.00_);_(* \(#,##0.00\);_(* &quot;-&quot;??_);_(@_)"/>
  </numFmts>
  <fonts count="15" x14ac:knownFonts="1">
    <font>
      <sz val="10"/>
      <name val="Arial"/>
      <family val="2"/>
    </font>
    <font>
      <sz val="10"/>
      <name val="Arial"/>
      <family val="2"/>
    </font>
    <font>
      <b/>
      <sz val="11"/>
      <name val="Tahoma"/>
      <family val="2"/>
    </font>
    <font>
      <b/>
      <sz val="10"/>
      <name val="Tahoma"/>
      <family val="2"/>
    </font>
    <font>
      <sz val="10"/>
      <name val="Tahoma"/>
      <family val="2"/>
    </font>
    <font>
      <b/>
      <u/>
      <sz val="10"/>
      <name val="Tahoma"/>
      <family val="2"/>
    </font>
    <font>
      <sz val="10"/>
      <name val="Arial"/>
      <family val="2"/>
    </font>
    <font>
      <i/>
      <sz val="10"/>
      <name val="Tahoma"/>
      <family val="2"/>
    </font>
    <font>
      <b/>
      <sz val="11"/>
      <name val="Arial"/>
      <family val="2"/>
    </font>
    <font>
      <b/>
      <u/>
      <sz val="11"/>
      <name val="Arial"/>
      <family val="2"/>
    </font>
    <font>
      <b/>
      <u/>
      <sz val="12"/>
      <name val="Arial"/>
      <family val="2"/>
    </font>
    <font>
      <b/>
      <sz val="10"/>
      <name val="Arial"/>
      <family val="2"/>
    </font>
    <font>
      <b/>
      <i/>
      <sz val="10"/>
      <name val="Arial"/>
      <family val="2"/>
    </font>
    <font>
      <i/>
      <sz val="10"/>
      <name val="Arial"/>
      <family val="2"/>
    </font>
    <font>
      <i/>
      <sz val="8"/>
      <name val="Arial"/>
      <family val="2"/>
    </font>
  </fonts>
  <fills count="5">
    <fill>
      <patternFill patternType="none"/>
    </fill>
    <fill>
      <patternFill patternType="gray125"/>
    </fill>
    <fill>
      <patternFill patternType="solid">
        <fgColor indexed="9"/>
        <bgColor indexed="26"/>
      </patternFill>
    </fill>
    <fill>
      <patternFill patternType="solid">
        <fgColor indexed="13"/>
        <bgColor indexed="26"/>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xf numFmtId="164" fontId="1" fillId="0" borderId="0" applyFill="0" applyBorder="0" applyAlignment="0" applyProtection="0"/>
    <xf numFmtId="9" fontId="6" fillId="0" borderId="0" applyFill="0" applyBorder="0" applyAlignment="0" applyProtection="0"/>
    <xf numFmtId="0" fontId="6" fillId="0" borderId="0"/>
    <xf numFmtId="166" fontId="6" fillId="0" borderId="0" applyFont="0" applyFill="0" applyBorder="0" applyAlignment="0" applyProtection="0"/>
    <xf numFmtId="9" fontId="1" fillId="0" borderId="0" applyFill="0" applyBorder="0" applyAlignment="0" applyProtection="0"/>
  </cellStyleXfs>
  <cellXfs count="104">
    <xf numFmtId="0" fontId="0" fillId="0" borderId="0" xfId="0"/>
    <xf numFmtId="164" fontId="3" fillId="2" borderId="0" xfId="1" applyFont="1" applyFill="1" applyBorder="1" applyAlignment="1" applyProtection="1"/>
    <xf numFmtId="4" fontId="3" fillId="2" borderId="0" xfId="0" applyNumberFormat="1" applyFont="1" applyFill="1"/>
    <xf numFmtId="0" fontId="3" fillId="2" borderId="0" xfId="0" applyFont="1" applyFill="1" applyAlignment="1">
      <alignment horizontal="right"/>
    </xf>
    <xf numFmtId="0" fontId="3" fillId="2" borderId="0" xfId="0" applyFont="1" applyFill="1"/>
    <xf numFmtId="164" fontId="4" fillId="2" borderId="0" xfId="1" applyFont="1" applyFill="1" applyBorder="1" applyAlignment="1" applyProtection="1"/>
    <xf numFmtId="4" fontId="4" fillId="2" borderId="0" xfId="0" applyNumberFormat="1" applyFont="1" applyFill="1"/>
    <xf numFmtId="0" fontId="4" fillId="2" borderId="0" xfId="0" applyFont="1" applyFill="1" applyAlignment="1">
      <alignment horizontal="right"/>
    </xf>
    <xf numFmtId="0" fontId="4" fillId="2" borderId="0" xfId="0" applyFont="1" applyFill="1"/>
    <xf numFmtId="0" fontId="4" fillId="2" borderId="0" xfId="0" applyFont="1" applyFill="1" applyAlignment="1">
      <alignment horizontal="left"/>
    </xf>
    <xf numFmtId="0" fontId="4" fillId="2" borderId="0" xfId="0" applyFont="1" applyFill="1" applyAlignment="1">
      <alignment horizontal="left" wrapText="1"/>
    </xf>
    <xf numFmtId="164" fontId="3" fillId="2" borderId="0" xfId="1" applyFont="1" applyFill="1" applyBorder="1" applyAlignment="1" applyProtection="1">
      <alignment horizontal="center"/>
    </xf>
    <xf numFmtId="49" fontId="5" fillId="2" borderId="0" xfId="0" applyNumberFormat="1" applyFont="1" applyFill="1" applyBorder="1" applyAlignment="1">
      <alignment horizontal="left"/>
    </xf>
    <xf numFmtId="49" fontId="5" fillId="2" borderId="0" xfId="0" applyNumberFormat="1" applyFont="1" applyFill="1" applyBorder="1" applyAlignment="1">
      <alignment horizontal="center"/>
    </xf>
    <xf numFmtId="0" fontId="3" fillId="2" borderId="0" xfId="0" applyFont="1" applyFill="1" applyAlignment="1">
      <alignment horizontal="left"/>
    </xf>
    <xf numFmtId="0" fontId="3" fillId="2" borderId="0" xfId="0" applyFont="1" applyFill="1" applyAlignment="1">
      <alignment horizontal="left" wrapText="1"/>
    </xf>
    <xf numFmtId="164" fontId="4" fillId="2" borderId="0" xfId="1" applyFont="1" applyFill="1" applyBorder="1" applyAlignment="1" applyProtection="1">
      <alignment horizontal="center"/>
    </xf>
    <xf numFmtId="3" fontId="4" fillId="3" borderId="1" xfId="0" applyNumberFormat="1" applyFont="1" applyFill="1" applyBorder="1"/>
    <xf numFmtId="3" fontId="4" fillId="3" borderId="1" xfId="0" applyNumberFormat="1" applyFont="1" applyFill="1" applyBorder="1" applyAlignment="1">
      <alignment horizontal="right"/>
    </xf>
    <xf numFmtId="0" fontId="4" fillId="2" borderId="1" xfId="0" applyFont="1" applyFill="1" applyBorder="1"/>
    <xf numFmtId="165" fontId="4" fillId="2" borderId="0" xfId="0" applyNumberFormat="1" applyFont="1" applyFill="1" applyAlignment="1">
      <alignment horizontal="left"/>
    </xf>
    <xf numFmtId="165" fontId="4" fillId="2" borderId="0" xfId="0" applyNumberFormat="1" applyFont="1" applyFill="1" applyAlignment="1">
      <alignment horizontal="center"/>
    </xf>
    <xf numFmtId="165" fontId="4" fillId="2" borderId="0" xfId="0" applyNumberFormat="1" applyFont="1" applyFill="1"/>
    <xf numFmtId="0" fontId="4" fillId="2" borderId="0" xfId="0" applyFont="1" applyFill="1" applyAlignment="1">
      <alignment horizontal="left" vertical="distributed"/>
    </xf>
    <xf numFmtId="0" fontId="3" fillId="2" borderId="0" xfId="0" applyFont="1" applyFill="1" applyAlignment="1">
      <alignment horizontal="left" vertical="distributed" wrapText="1"/>
    </xf>
    <xf numFmtId="9" fontId="6" fillId="2" borderId="1" xfId="2" applyFill="1" applyBorder="1"/>
    <xf numFmtId="9" fontId="6" fillId="2" borderId="1" xfId="2" applyFill="1" applyBorder="1" applyAlignment="1">
      <alignment horizontal="right"/>
    </xf>
    <xf numFmtId="4" fontId="4" fillId="2" borderId="1" xfId="0" applyNumberFormat="1" applyFont="1" applyFill="1" applyBorder="1"/>
    <xf numFmtId="0" fontId="4" fillId="2" borderId="1" xfId="0" applyFont="1" applyFill="1" applyBorder="1" applyAlignment="1">
      <alignment horizontal="right"/>
    </xf>
    <xf numFmtId="164" fontId="4" fillId="2" borderId="0" xfId="0" applyNumberFormat="1" applyFont="1" applyFill="1"/>
    <xf numFmtId="0" fontId="3" fillId="2" borderId="0" xfId="0" applyFont="1" applyFill="1" applyBorder="1" applyAlignment="1">
      <alignment horizontal="left" wrapText="1"/>
    </xf>
    <xf numFmtId="164" fontId="3" fillId="2" borderId="2" xfId="1" applyFont="1" applyFill="1" applyBorder="1" applyAlignment="1" applyProtection="1">
      <alignment horizontal="center"/>
    </xf>
    <xf numFmtId="0" fontId="5" fillId="2" borderId="0" xfId="0" applyFont="1" applyFill="1" applyBorder="1" applyAlignment="1">
      <alignment horizontal="left"/>
    </xf>
    <xf numFmtId="0" fontId="3" fillId="2" borderId="0" xfId="0" applyFont="1" applyFill="1" applyBorder="1" applyAlignment="1">
      <alignment horizontal="left"/>
    </xf>
    <xf numFmtId="0" fontId="4" fillId="2" borderId="0" xfId="0" applyFont="1" applyFill="1" applyAlignment="1">
      <alignment horizontal="center"/>
    </xf>
    <xf numFmtId="164" fontId="3" fillId="2" borderId="0" xfId="0" applyNumberFormat="1" applyFont="1" applyFill="1" applyAlignment="1">
      <alignment horizontal="center"/>
    </xf>
    <xf numFmtId="0" fontId="3" fillId="2" borderId="0" xfId="0" applyFont="1" applyFill="1" applyAlignment="1">
      <alignment horizontal="left" vertical="distributed"/>
    </xf>
    <xf numFmtId="164" fontId="4" fillId="2" borderId="0" xfId="0" applyNumberFormat="1" applyFont="1" applyFill="1" applyAlignment="1">
      <alignment horizontal="center"/>
    </xf>
    <xf numFmtId="43" fontId="4" fillId="2" borderId="0" xfId="0" applyNumberFormat="1" applyFont="1" applyFill="1"/>
    <xf numFmtId="49" fontId="4" fillId="2" borderId="0" xfId="0" applyNumberFormat="1" applyFont="1" applyFill="1" applyAlignment="1">
      <alignment horizontal="left" vertical="distributed"/>
    </xf>
    <xf numFmtId="165" fontId="4" fillId="2" borderId="0" xfId="0" applyNumberFormat="1" applyFont="1" applyFill="1" applyAlignment="1">
      <alignment horizontal="left" vertical="top"/>
    </xf>
    <xf numFmtId="165" fontId="4" fillId="2" borderId="0" xfId="0" applyNumberFormat="1" applyFont="1" applyFill="1" applyAlignment="1">
      <alignment horizontal="left" vertical="distributed"/>
    </xf>
    <xf numFmtId="0" fontId="7" fillId="2" borderId="0" xfId="0" applyFont="1" applyFill="1" applyAlignment="1">
      <alignment wrapText="1"/>
    </xf>
    <xf numFmtId="0" fontId="4" fillId="2" borderId="0" xfId="0" applyFont="1" applyFill="1" applyAlignment="1">
      <alignment wrapText="1"/>
    </xf>
    <xf numFmtId="0" fontId="4" fillId="2" borderId="0" xfId="0" applyFont="1" applyFill="1" applyAlignment="1"/>
    <xf numFmtId="49" fontId="5" fillId="2" borderId="0" xfId="0" applyNumberFormat="1" applyFont="1" applyFill="1" applyBorder="1" applyAlignment="1"/>
    <xf numFmtId="0" fontId="3" fillId="2" borderId="0" xfId="0" applyFont="1" applyFill="1" applyAlignment="1"/>
    <xf numFmtId="4" fontId="4" fillId="2" borderId="0" xfId="0" applyNumberFormat="1" applyFont="1" applyFill="1" applyBorder="1"/>
    <xf numFmtId="0" fontId="4" fillId="2" borderId="0" xfId="0" applyFont="1" applyFill="1" applyBorder="1" applyAlignment="1">
      <alignment horizontal="right"/>
    </xf>
    <xf numFmtId="0" fontId="4" fillId="2" borderId="0" xfId="0" applyFont="1" applyFill="1" applyBorder="1"/>
    <xf numFmtId="0" fontId="5" fillId="2" borderId="0" xfId="0" applyFont="1" applyFill="1" applyBorder="1" applyAlignment="1"/>
    <xf numFmtId="0" fontId="3" fillId="2" borderId="0" xfId="0" applyFont="1" applyFill="1" applyBorder="1" applyAlignment="1"/>
    <xf numFmtId="165" fontId="4" fillId="2" borderId="0" xfId="0" applyNumberFormat="1" applyFont="1" applyFill="1" applyAlignment="1"/>
    <xf numFmtId="0" fontId="3" fillId="2" borderId="0" xfId="0" applyFont="1" applyFill="1" applyAlignment="1">
      <alignment horizontal="center"/>
    </xf>
    <xf numFmtId="49" fontId="7" fillId="2" borderId="0" xfId="0" applyNumberFormat="1" applyFont="1" applyFill="1" applyAlignment="1">
      <alignment horizontal="justify" vertical="distributed"/>
    </xf>
    <xf numFmtId="0" fontId="7" fillId="2" borderId="0" xfId="0" applyFont="1" applyFill="1" applyAlignment="1">
      <alignment horizontal="left" wrapText="1"/>
    </xf>
    <xf numFmtId="0" fontId="6" fillId="0" borderId="0" xfId="3"/>
    <xf numFmtId="0" fontId="10" fillId="0" borderId="0" xfId="3" applyFont="1" applyFill="1" applyAlignment="1">
      <alignment horizontal="center"/>
    </xf>
    <xf numFmtId="166" fontId="10" fillId="0" borderId="0" xfId="4" applyFont="1" applyFill="1" applyAlignment="1">
      <alignment horizontal="center"/>
    </xf>
    <xf numFmtId="0" fontId="6" fillId="0" borderId="0" xfId="3" applyAlignment="1">
      <alignment horizontal="left"/>
    </xf>
    <xf numFmtId="0" fontId="1" fillId="0" borderId="0" xfId="3" applyFont="1" applyAlignment="1">
      <alignment horizontal="left"/>
    </xf>
    <xf numFmtId="166" fontId="0" fillId="0" borderId="0" xfId="4" applyFont="1"/>
    <xf numFmtId="0" fontId="6" fillId="0" borderId="0" xfId="3" applyAlignment="1">
      <alignment horizontal="centerContinuous"/>
    </xf>
    <xf numFmtId="166" fontId="0" fillId="0" borderId="0" xfId="4" applyFont="1" applyAlignment="1">
      <alignment horizontal="centerContinuous"/>
    </xf>
    <xf numFmtId="0" fontId="11" fillId="0" borderId="0" xfId="3" applyFont="1" applyAlignment="1">
      <alignment horizontal="left"/>
    </xf>
    <xf numFmtId="0" fontId="11" fillId="0" borderId="0" xfId="3" applyFont="1" applyAlignment="1">
      <alignment horizontal="center"/>
    </xf>
    <xf numFmtId="166" fontId="11" fillId="0" borderId="0" xfId="4" applyFont="1"/>
    <xf numFmtId="0" fontId="11" fillId="0" borderId="0" xfId="3" applyFont="1"/>
    <xf numFmtId="166" fontId="6" fillId="0" borderId="0" xfId="3" applyNumberFormat="1"/>
    <xf numFmtId="0" fontId="6" fillId="0" borderId="0" xfId="3" quotePrefix="1" applyAlignment="1">
      <alignment horizontal="left"/>
    </xf>
    <xf numFmtId="0" fontId="11" fillId="0" borderId="0" xfId="3" quotePrefix="1" applyFont="1" applyAlignment="1">
      <alignment horizontal="left"/>
    </xf>
    <xf numFmtId="0" fontId="11" fillId="0" borderId="2" xfId="3" applyFont="1" applyBorder="1"/>
    <xf numFmtId="166" fontId="0" fillId="0" borderId="2" xfId="4" applyFont="1" applyBorder="1"/>
    <xf numFmtId="166" fontId="11" fillId="0" borderId="2" xfId="4" applyFont="1" applyBorder="1"/>
    <xf numFmtId="43" fontId="6" fillId="0" borderId="0" xfId="3" applyNumberFormat="1"/>
    <xf numFmtId="166" fontId="11" fillId="0" borderId="0" xfId="4" applyFont="1" applyAlignment="1">
      <alignment horizontal="center"/>
    </xf>
    <xf numFmtId="166" fontId="1" fillId="4" borderId="0" xfId="4" applyFont="1" applyFill="1"/>
    <xf numFmtId="166" fontId="12" fillId="0" borderId="0" xfId="4" applyFont="1" applyAlignment="1">
      <alignment horizontal="center"/>
    </xf>
    <xf numFmtId="166" fontId="1" fillId="0" borderId="0" xfId="4" applyFont="1" applyAlignment="1">
      <alignment horizontal="center"/>
    </xf>
    <xf numFmtId="0" fontId="13" fillId="0" borderId="0" xfId="3" applyFont="1" applyAlignment="1">
      <alignment horizontal="left"/>
    </xf>
    <xf numFmtId="166" fontId="13" fillId="0" borderId="0" xfId="4" applyFont="1" applyAlignment="1">
      <alignment horizontal="center"/>
    </xf>
    <xf numFmtId="166" fontId="13" fillId="0" borderId="0" xfId="4" applyFont="1"/>
    <xf numFmtId="166" fontId="1" fillId="0" borderId="0" xfId="4" applyFont="1"/>
    <xf numFmtId="166" fontId="13" fillId="0" borderId="0" xfId="4" applyFont="1" applyAlignment="1">
      <alignment horizontal="left"/>
    </xf>
    <xf numFmtId="166" fontId="1" fillId="0" borderId="0" xfId="4" applyFont="1" applyAlignment="1">
      <alignment horizontal="left"/>
    </xf>
    <xf numFmtId="43" fontId="13" fillId="0" borderId="0" xfId="3" applyNumberFormat="1" applyFont="1"/>
    <xf numFmtId="0" fontId="12" fillId="0" borderId="0" xfId="3" applyFont="1" applyAlignment="1">
      <alignment horizontal="left"/>
    </xf>
    <xf numFmtId="0" fontId="1" fillId="0" borderId="0" xfId="3" applyFont="1" applyAlignment="1"/>
    <xf numFmtId="0" fontId="11" fillId="0" borderId="0" xfId="3" applyFont="1" applyAlignment="1">
      <alignment wrapText="1"/>
    </xf>
    <xf numFmtId="0" fontId="11" fillId="0" borderId="2" xfId="3" applyFont="1" applyBorder="1" applyAlignment="1">
      <alignment horizontal="center"/>
    </xf>
    <xf numFmtId="166" fontId="11" fillId="0" borderId="0" xfId="4" applyFont="1" applyBorder="1"/>
    <xf numFmtId="166" fontId="11" fillId="0" borderId="3" xfId="4" applyFont="1" applyBorder="1"/>
    <xf numFmtId="2" fontId="4" fillId="2" borderId="0" xfId="0" applyNumberFormat="1" applyFont="1" applyFill="1" applyAlignment="1">
      <alignment horizontal="left" vertical="distributed"/>
    </xf>
    <xf numFmtId="164" fontId="3" fillId="2" borderId="3" xfId="1" applyFont="1" applyFill="1" applyBorder="1" applyAlignment="1" applyProtection="1">
      <alignment horizontal="center"/>
    </xf>
    <xf numFmtId="9" fontId="1" fillId="2" borderId="1" xfId="5" applyFill="1" applyBorder="1"/>
    <xf numFmtId="9" fontId="1" fillId="2" borderId="1" xfId="5" applyFill="1" applyBorder="1" applyAlignment="1">
      <alignment horizontal="right"/>
    </xf>
    <xf numFmtId="0" fontId="7" fillId="2" borderId="0" xfId="0" applyFont="1" applyFill="1" applyAlignment="1">
      <alignment horizontal="justify" wrapText="1"/>
    </xf>
    <xf numFmtId="49" fontId="7" fillId="2" borderId="0" xfId="0" applyNumberFormat="1" applyFont="1" applyFill="1" applyAlignment="1">
      <alignment horizontal="justify" vertical="distributed" wrapText="1"/>
    </xf>
    <xf numFmtId="0" fontId="9" fillId="0" borderId="0" xfId="3" applyFont="1" applyFill="1" applyAlignment="1">
      <alignment horizontal="center"/>
    </xf>
    <xf numFmtId="166" fontId="11" fillId="0" borderId="0" xfId="4" applyFont="1" applyAlignment="1">
      <alignment horizontal="center"/>
    </xf>
    <xf numFmtId="0" fontId="8" fillId="0" borderId="0" xfId="3" applyFont="1" applyAlignment="1">
      <alignment horizontal="center"/>
    </xf>
    <xf numFmtId="0" fontId="11" fillId="0" borderId="0" xfId="3" applyFont="1" applyAlignment="1">
      <alignment horizontal="center"/>
    </xf>
    <xf numFmtId="0" fontId="13" fillId="0" borderId="0" xfId="3" applyFont="1" applyAlignment="1">
      <alignment horizontal="left" wrapText="1"/>
    </xf>
    <xf numFmtId="0" fontId="2" fillId="2" borderId="0" xfId="0" applyFont="1" applyFill="1" applyBorder="1" applyAlignment="1">
      <alignment horizontal="center"/>
    </xf>
  </cellXfs>
  <cellStyles count="6">
    <cellStyle name="Millares" xfId="1" builtinId="3"/>
    <cellStyle name="Millares 2" xfId="4"/>
    <cellStyle name="Normal" xfId="0" builtinId="0"/>
    <cellStyle name="Normal 2" xfId="3"/>
    <cellStyle name="Porcentaje" xfId="2" builtinId="5"/>
    <cellStyle name="Porcentaj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bina/Documents/2016/Presupuesto%202016/Modificaci&#243;n%20N%201-2016%20Corregi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Documents/2018/Modificaciones/Mod%20N&#186;1/Modificaci&#243;n%20N%201-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urbina/Documents/2018/Modificaciones/Mod%20N&#186;2/Modificaci&#243;n%20N&#186;2-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urbina/Documents/2018/Modificaciones/Mod%20N&#186;6/Modificaci&#243;n%20N&#186;6-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urbina/Documents/2018/Modificaciones/Mod%20N&#186;5/Modificaci&#243;n%20N&#186;5-20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urbina/Documents/2018/Modificaciones/Mod%20N&#186;4/Modificaci&#243;n%20N&#186;4-20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urbina/Documents/2018/Modificaciones/Mod%20N&#186;3/Modificaci&#243;n%20N&#186;3-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Nº2-2018</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Nº6-2018</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efreshError="1"/>
      <sheetData sheetId="1" refreshError="1"/>
      <sheetData sheetId="2" refreshError="1"/>
      <sheetData sheetId="3">
        <row r="2">
          <cell r="A2" t="str">
            <v xml:space="preserve"> MODIFICACIÓN  PRESUPUESTARIA Nº5-2018</v>
          </cell>
        </row>
      </sheetData>
      <sheetData sheetId="4" refreshError="1"/>
      <sheetData sheetId="5" refreshError="1"/>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refreshError="1"/>
      <sheetData sheetId="1" refreshError="1"/>
      <sheetData sheetId="2" refreshError="1"/>
      <sheetData sheetId="3">
        <row r="2">
          <cell r="A2" t="str">
            <v xml:space="preserve"> MODIFICACIÓN  PRESUPUESTARIA Nº4-2018</v>
          </cell>
        </row>
      </sheetData>
      <sheetData sheetId="4" refreshError="1"/>
      <sheetData sheetId="5" refreshError="1"/>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ón1"/>
      <sheetName val="SIIP "/>
      <sheetName val="BOS"/>
    </sheetNames>
    <sheetDataSet>
      <sheetData sheetId="0"/>
      <sheetData sheetId="1"/>
      <sheetData sheetId="2"/>
      <sheetData sheetId="3">
        <row r="2">
          <cell r="A2" t="str">
            <v xml:space="preserve"> MODIFICACIÓN  PRESUPUESTARIA Nº3-2018</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79"/>
  <sheetViews>
    <sheetView topLeftCell="A58" zoomScaleNormal="100" workbookViewId="0">
      <selection activeCell="B77" sqref="B77"/>
    </sheetView>
  </sheetViews>
  <sheetFormatPr baseColWidth="10" defaultRowHeight="12.75" x14ac:dyDescent="0.2"/>
  <cols>
    <col min="1" max="1" width="19.5703125" style="59" customWidth="1"/>
    <col min="2" max="2" width="47.85546875" style="56" customWidth="1"/>
    <col min="3" max="3" width="16.5703125" style="61" bestFit="1" customWidth="1"/>
    <col min="4" max="4" width="17.85546875" style="61" customWidth="1"/>
    <col min="5" max="5" width="14.85546875" style="56" bestFit="1" customWidth="1"/>
    <col min="6" max="6" width="16.5703125" style="56" bestFit="1" customWidth="1"/>
    <col min="7" max="7" width="15.28515625" style="56" customWidth="1"/>
    <col min="8" max="8" width="20.42578125" style="56" customWidth="1"/>
    <col min="9" max="9" width="18.5703125" style="56" customWidth="1"/>
    <col min="10" max="11" width="17" style="56" customWidth="1"/>
    <col min="12" max="16384" width="11.42578125" style="56"/>
  </cols>
  <sheetData>
    <row r="2" spans="1:10" ht="15" x14ac:dyDescent="0.25">
      <c r="A2" s="100" t="s">
        <v>164</v>
      </c>
      <c r="B2" s="100"/>
      <c r="C2" s="100"/>
      <c r="D2" s="100"/>
    </row>
    <row r="3" spans="1:10" ht="15" x14ac:dyDescent="0.25">
      <c r="A3" s="100" t="s">
        <v>0</v>
      </c>
      <c r="B3" s="100"/>
      <c r="C3" s="100"/>
      <c r="D3" s="100"/>
    </row>
    <row r="4" spans="1:10" ht="15" x14ac:dyDescent="0.25">
      <c r="A4" s="100" t="s">
        <v>165</v>
      </c>
      <c r="B4" s="100"/>
      <c r="C4" s="100"/>
      <c r="D4" s="100"/>
    </row>
    <row r="5" spans="1:10" ht="15" x14ac:dyDescent="0.25">
      <c r="A5" s="98" t="s">
        <v>166</v>
      </c>
      <c r="B5" s="98"/>
      <c r="C5" s="98"/>
      <c r="D5" s="98"/>
      <c r="J5" s="56" t="s">
        <v>167</v>
      </c>
    </row>
    <row r="6" spans="1:10" ht="15.75" x14ac:dyDescent="0.25">
      <c r="A6" s="57"/>
      <c r="B6" s="57"/>
      <c r="C6" s="58"/>
      <c r="D6" s="58"/>
      <c r="G6" s="59" t="s">
        <v>168</v>
      </c>
      <c r="H6" s="60" t="s">
        <v>169</v>
      </c>
      <c r="I6" s="61"/>
      <c r="J6" s="61">
        <v>185800000</v>
      </c>
    </row>
    <row r="7" spans="1:10" x14ac:dyDescent="0.2">
      <c r="A7" s="62"/>
      <c r="B7" s="62"/>
      <c r="C7" s="63"/>
      <c r="D7" s="63"/>
      <c r="G7" s="59" t="s">
        <v>170</v>
      </c>
      <c r="H7" s="60" t="s">
        <v>171</v>
      </c>
      <c r="I7" s="61"/>
    </row>
    <row r="8" spans="1:10" x14ac:dyDescent="0.2">
      <c r="A8" s="64" t="s">
        <v>3</v>
      </c>
      <c r="B8" s="65" t="s">
        <v>172</v>
      </c>
      <c r="C8" s="99" t="s">
        <v>79</v>
      </c>
      <c r="D8" s="99"/>
      <c r="E8" s="99"/>
    </row>
    <row r="9" spans="1:10" x14ac:dyDescent="0.2">
      <c r="E9" s="61"/>
    </row>
    <row r="10" spans="1:10" hidden="1" x14ac:dyDescent="0.2">
      <c r="A10" s="60" t="s">
        <v>173</v>
      </c>
      <c r="B10" s="64" t="s">
        <v>174</v>
      </c>
      <c r="E10" s="66">
        <f>+C12</f>
        <v>0</v>
      </c>
    </row>
    <row r="11" spans="1:10" hidden="1" x14ac:dyDescent="0.2">
      <c r="B11" s="60"/>
      <c r="E11" s="66"/>
    </row>
    <row r="12" spans="1:10" hidden="1" x14ac:dyDescent="0.2">
      <c r="A12" s="64" t="s">
        <v>175</v>
      </c>
      <c r="B12" s="64" t="s">
        <v>176</v>
      </c>
      <c r="C12" s="61">
        <f>+C14</f>
        <v>0</v>
      </c>
      <c r="E12" s="66"/>
    </row>
    <row r="13" spans="1:10" hidden="1" x14ac:dyDescent="0.2">
      <c r="A13" s="64"/>
      <c r="B13" s="64"/>
      <c r="E13" s="66"/>
    </row>
    <row r="14" spans="1:10" hidden="1" x14ac:dyDescent="0.2">
      <c r="A14" s="64" t="s">
        <v>177</v>
      </c>
      <c r="B14" s="64" t="s">
        <v>178</v>
      </c>
      <c r="C14" s="61">
        <f>+C16</f>
        <v>0</v>
      </c>
      <c r="E14" s="66"/>
    </row>
    <row r="15" spans="1:10" hidden="1" x14ac:dyDescent="0.2">
      <c r="E15" s="61"/>
    </row>
    <row r="16" spans="1:10" hidden="1" x14ac:dyDescent="0.2">
      <c r="A16" s="60" t="s">
        <v>179</v>
      </c>
      <c r="B16" s="60" t="s">
        <v>180</v>
      </c>
      <c r="E16" s="66"/>
    </row>
    <row r="17" spans="1:11" hidden="1" x14ac:dyDescent="0.2">
      <c r="B17" s="60"/>
      <c r="E17" s="66"/>
    </row>
    <row r="18" spans="1:11" hidden="1" x14ac:dyDescent="0.2">
      <c r="B18" s="60"/>
      <c r="E18" s="66"/>
    </row>
    <row r="19" spans="1:11" s="67" customFormat="1" x14ac:dyDescent="0.2">
      <c r="A19" s="64" t="s">
        <v>181</v>
      </c>
      <c r="B19" s="64" t="s">
        <v>182</v>
      </c>
      <c r="C19" s="66"/>
      <c r="E19" s="66">
        <f>+D21</f>
        <v>305158000</v>
      </c>
    </row>
    <row r="20" spans="1:11" s="67" customFormat="1" x14ac:dyDescent="0.2">
      <c r="A20" s="64"/>
      <c r="B20" s="64"/>
      <c r="C20" s="66"/>
      <c r="D20" s="66"/>
    </row>
    <row r="21" spans="1:11" s="67" customFormat="1" x14ac:dyDescent="0.2">
      <c r="A21" s="64" t="s">
        <v>183</v>
      </c>
      <c r="B21" s="64" t="s">
        <v>184</v>
      </c>
      <c r="C21" s="66"/>
      <c r="D21" s="66">
        <f>+C23+C24</f>
        <v>305158000</v>
      </c>
    </row>
    <row r="22" spans="1:11" s="67" customFormat="1" x14ac:dyDescent="0.2">
      <c r="A22" s="64"/>
      <c r="B22" s="64"/>
      <c r="C22" s="66"/>
      <c r="D22" s="66"/>
      <c r="E22" s="68"/>
    </row>
    <row r="23" spans="1:11" x14ac:dyDescent="0.2">
      <c r="A23" s="59" t="s">
        <v>168</v>
      </c>
      <c r="B23" s="60" t="s">
        <v>169</v>
      </c>
      <c r="C23" s="61">
        <v>178459155</v>
      </c>
      <c r="D23" s="66"/>
      <c r="E23" s="68"/>
      <c r="F23" s="68"/>
    </row>
    <row r="24" spans="1:11" x14ac:dyDescent="0.2">
      <c r="A24" s="59" t="s">
        <v>170</v>
      </c>
      <c r="B24" s="60" t="s">
        <v>171</v>
      </c>
      <c r="C24" s="61">
        <v>126698845</v>
      </c>
      <c r="D24" s="66"/>
      <c r="E24" s="68"/>
      <c r="F24" s="68"/>
      <c r="H24" s="61"/>
    </row>
    <row r="25" spans="1:11" x14ac:dyDescent="0.2">
      <c r="B25" s="60"/>
      <c r="D25" s="66"/>
      <c r="H25" s="61"/>
    </row>
    <row r="26" spans="1:11" x14ac:dyDescent="0.2">
      <c r="A26" s="69"/>
      <c r="B26" s="70"/>
      <c r="D26" s="66"/>
      <c r="J26" s="61"/>
      <c r="K26" s="56" t="s">
        <v>185</v>
      </c>
    </row>
    <row r="27" spans="1:11" x14ac:dyDescent="0.2">
      <c r="H27" s="61"/>
      <c r="J27" s="61"/>
      <c r="K27" s="56" t="s">
        <v>186</v>
      </c>
    </row>
    <row r="28" spans="1:11" ht="13.5" thickBot="1" x14ac:dyDescent="0.25">
      <c r="B28" s="71" t="s">
        <v>187</v>
      </c>
      <c r="C28" s="72"/>
      <c r="D28" s="73"/>
      <c r="E28" s="73">
        <f>+E19+E10</f>
        <v>305158000</v>
      </c>
      <c r="J28" s="61"/>
      <c r="K28" s="56" t="s">
        <v>185</v>
      </c>
    </row>
    <row r="29" spans="1:11" ht="13.5" thickTop="1" x14ac:dyDescent="0.2">
      <c r="B29" s="67"/>
      <c r="D29" s="66"/>
      <c r="H29" s="61"/>
      <c r="J29" s="68"/>
    </row>
    <row r="30" spans="1:11" x14ac:dyDescent="0.2">
      <c r="B30" s="67"/>
      <c r="D30" s="66"/>
    </row>
    <row r="31" spans="1:11" x14ac:dyDescent="0.2">
      <c r="B31" s="67"/>
      <c r="D31" s="66"/>
      <c r="H31" s="74"/>
    </row>
    <row r="33" spans="1:10" x14ac:dyDescent="0.2">
      <c r="H33" s="74"/>
    </row>
    <row r="34" spans="1:10" x14ac:dyDescent="0.2">
      <c r="A34" s="101"/>
      <c r="B34" s="101"/>
      <c r="C34" s="101"/>
    </row>
    <row r="35" spans="1:10" ht="15" x14ac:dyDescent="0.25">
      <c r="A35" s="65"/>
      <c r="B35" s="98" t="s">
        <v>2</v>
      </c>
      <c r="C35" s="98"/>
      <c r="D35" s="98"/>
    </row>
    <row r="36" spans="1:10" x14ac:dyDescent="0.2">
      <c r="A36" s="65"/>
      <c r="B36" s="65"/>
      <c r="C36" s="75"/>
      <c r="H36" s="76"/>
    </row>
    <row r="37" spans="1:10" x14ac:dyDescent="0.2">
      <c r="A37" s="64" t="s">
        <v>3</v>
      </c>
      <c r="B37" s="65" t="s">
        <v>172</v>
      </c>
      <c r="C37" s="99" t="s">
        <v>79</v>
      </c>
      <c r="D37" s="99"/>
      <c r="E37" s="99"/>
    </row>
    <row r="38" spans="1:10" x14ac:dyDescent="0.2">
      <c r="A38" s="64"/>
      <c r="B38" s="65"/>
      <c r="C38" s="75"/>
      <c r="D38" s="75"/>
    </row>
    <row r="39" spans="1:10" x14ac:dyDescent="0.2">
      <c r="A39" s="64"/>
      <c r="B39" s="64" t="s">
        <v>33</v>
      </c>
      <c r="C39" s="75"/>
      <c r="E39" s="75">
        <f>+D41+D45</f>
        <v>23627000</v>
      </c>
    </row>
    <row r="40" spans="1:10" x14ac:dyDescent="0.2">
      <c r="A40" s="64"/>
      <c r="B40" s="64"/>
      <c r="C40" s="75"/>
      <c r="D40" s="75"/>
    </row>
    <row r="41" spans="1:10" x14ac:dyDescent="0.2">
      <c r="A41" s="64"/>
      <c r="B41" s="64" t="s">
        <v>188</v>
      </c>
      <c r="C41" s="75"/>
      <c r="D41" s="75">
        <f>+D42</f>
        <v>2000000</v>
      </c>
    </row>
    <row r="42" spans="1:10" x14ac:dyDescent="0.2">
      <c r="A42" s="60" t="s">
        <v>189</v>
      </c>
      <c r="B42" s="60" t="s">
        <v>190</v>
      </c>
      <c r="C42" s="77"/>
      <c r="D42" s="78">
        <f>+C43</f>
        <v>2000000</v>
      </c>
    </row>
    <row r="43" spans="1:10" x14ac:dyDescent="0.2">
      <c r="A43" s="64"/>
      <c r="B43" s="79" t="s">
        <v>191</v>
      </c>
      <c r="C43" s="80">
        <v>2000000</v>
      </c>
      <c r="D43" s="75"/>
    </row>
    <row r="44" spans="1:10" x14ac:dyDescent="0.2">
      <c r="A44" s="64"/>
      <c r="B44" s="65"/>
      <c r="C44" s="77"/>
      <c r="D44" s="75"/>
    </row>
    <row r="45" spans="1:10" x14ac:dyDescent="0.2">
      <c r="A45" s="64"/>
      <c r="B45" s="64" t="s">
        <v>192</v>
      </c>
      <c r="C45" s="77"/>
      <c r="D45" s="75">
        <f>+D46+D49</f>
        <v>21627000</v>
      </c>
    </row>
    <row r="46" spans="1:10" x14ac:dyDescent="0.2">
      <c r="A46" s="56" t="s">
        <v>139</v>
      </c>
      <c r="B46" s="56" t="s">
        <v>193</v>
      </c>
      <c r="C46" s="81"/>
      <c r="D46" s="61">
        <f>+C47</f>
        <v>6450000</v>
      </c>
      <c r="H46" s="68"/>
      <c r="J46" s="61"/>
    </row>
    <row r="47" spans="1:10" x14ac:dyDescent="0.2">
      <c r="A47" s="56"/>
      <c r="B47" s="79" t="s">
        <v>191</v>
      </c>
      <c r="C47" s="81">
        <f>5700000+750000</f>
        <v>6450000</v>
      </c>
      <c r="H47" s="68"/>
      <c r="J47" s="61"/>
    </row>
    <row r="48" spans="1:10" x14ac:dyDescent="0.2">
      <c r="A48" s="56"/>
      <c r="C48" s="81"/>
      <c r="H48" s="68"/>
      <c r="J48" s="61"/>
    </row>
    <row r="49" spans="1:255" x14ac:dyDescent="0.2">
      <c r="A49" s="61" t="s">
        <v>46</v>
      </c>
      <c r="B49" s="82" t="s">
        <v>194</v>
      </c>
      <c r="C49" s="83"/>
      <c r="D49" s="84">
        <f>+C50</f>
        <v>15177000</v>
      </c>
      <c r="E49" s="60"/>
      <c r="F49" s="59"/>
      <c r="G49" s="60"/>
      <c r="H49" s="59"/>
      <c r="I49" s="60"/>
      <c r="J49" s="61"/>
      <c r="K49" s="60"/>
      <c r="L49" s="59"/>
      <c r="M49" s="60"/>
      <c r="N49" s="59"/>
      <c r="O49" s="60"/>
      <c r="P49" s="59"/>
      <c r="Q49" s="60"/>
      <c r="R49" s="59"/>
      <c r="S49" s="60"/>
      <c r="T49" s="59"/>
      <c r="U49" s="60"/>
      <c r="V49" s="59"/>
      <c r="W49" s="60"/>
      <c r="X49" s="59"/>
      <c r="Y49" s="60"/>
      <c r="Z49" s="59"/>
      <c r="AA49" s="60"/>
      <c r="AB49" s="59"/>
      <c r="AC49" s="60"/>
      <c r="AD49" s="59"/>
      <c r="AE49" s="60"/>
      <c r="AF49" s="59"/>
      <c r="AG49" s="60"/>
      <c r="AH49" s="59"/>
      <c r="AI49" s="60"/>
      <c r="AJ49" s="59"/>
      <c r="AK49" s="60"/>
      <c r="AL49" s="59"/>
      <c r="AM49" s="60"/>
      <c r="AN49" s="59"/>
      <c r="AO49" s="60"/>
      <c r="AP49" s="59"/>
      <c r="AQ49" s="60"/>
      <c r="AR49" s="59"/>
      <c r="AS49" s="60"/>
      <c r="AT49" s="59"/>
      <c r="AU49" s="60"/>
      <c r="AV49" s="59"/>
      <c r="AW49" s="60"/>
      <c r="AX49" s="59"/>
      <c r="AY49" s="60"/>
      <c r="AZ49" s="59"/>
      <c r="BA49" s="60"/>
      <c r="BB49" s="59"/>
      <c r="BC49" s="60"/>
      <c r="BD49" s="59"/>
      <c r="BE49" s="60"/>
      <c r="BF49" s="59"/>
      <c r="BG49" s="60"/>
      <c r="BH49" s="59"/>
      <c r="BI49" s="60"/>
      <c r="BJ49" s="59"/>
      <c r="BK49" s="60"/>
      <c r="BL49" s="59"/>
      <c r="BM49" s="60"/>
      <c r="BN49" s="59"/>
      <c r="BO49" s="60"/>
      <c r="BP49" s="59"/>
      <c r="BQ49" s="60"/>
      <c r="BR49" s="59"/>
      <c r="BS49" s="60"/>
      <c r="BT49" s="59"/>
      <c r="BU49" s="60"/>
      <c r="BV49" s="59"/>
      <c r="BW49" s="60"/>
      <c r="BX49" s="59"/>
      <c r="BY49" s="60"/>
      <c r="BZ49" s="59"/>
      <c r="CA49" s="60"/>
      <c r="CB49" s="59"/>
      <c r="CC49" s="60"/>
      <c r="CD49" s="59"/>
      <c r="CE49" s="60"/>
      <c r="CF49" s="59"/>
      <c r="CG49" s="60"/>
      <c r="CH49" s="59"/>
      <c r="CI49" s="60"/>
      <c r="CJ49" s="59"/>
      <c r="CK49" s="60"/>
      <c r="CL49" s="59"/>
      <c r="CM49" s="60"/>
      <c r="CN49" s="59"/>
      <c r="CO49" s="60"/>
      <c r="CP49" s="59"/>
      <c r="CQ49" s="60"/>
      <c r="CR49" s="59"/>
      <c r="CS49" s="60"/>
      <c r="CT49" s="59"/>
      <c r="CU49" s="60"/>
      <c r="CV49" s="59"/>
      <c r="CW49" s="60"/>
      <c r="CX49" s="59"/>
      <c r="CY49" s="60"/>
      <c r="CZ49" s="59"/>
      <c r="DA49" s="60"/>
      <c r="DB49" s="59"/>
      <c r="DC49" s="60"/>
      <c r="DD49" s="59"/>
      <c r="DE49" s="60"/>
      <c r="DF49" s="59"/>
      <c r="DG49" s="60"/>
      <c r="DH49" s="59"/>
      <c r="DI49" s="60"/>
      <c r="DJ49" s="59"/>
      <c r="DK49" s="60"/>
      <c r="DL49" s="59"/>
      <c r="DM49" s="60"/>
      <c r="DN49" s="59"/>
      <c r="DO49" s="60"/>
      <c r="DP49" s="59"/>
      <c r="DQ49" s="60"/>
      <c r="DR49" s="59"/>
      <c r="DS49" s="60"/>
      <c r="DT49" s="59"/>
      <c r="DU49" s="60"/>
      <c r="DV49" s="59"/>
      <c r="DW49" s="60"/>
      <c r="DX49" s="59"/>
      <c r="DY49" s="60"/>
      <c r="DZ49" s="59"/>
      <c r="EA49" s="60"/>
      <c r="EB49" s="59"/>
      <c r="EC49" s="60"/>
      <c r="ED49" s="59"/>
      <c r="EE49" s="60"/>
      <c r="EF49" s="59"/>
      <c r="EG49" s="60"/>
      <c r="EH49" s="59"/>
      <c r="EI49" s="60"/>
      <c r="EJ49" s="59"/>
      <c r="EK49" s="60"/>
      <c r="EL49" s="59"/>
      <c r="EM49" s="60"/>
      <c r="EN49" s="59"/>
      <c r="EO49" s="60"/>
      <c r="EP49" s="59"/>
      <c r="EQ49" s="60"/>
      <c r="ER49" s="59"/>
      <c r="ES49" s="60"/>
      <c r="ET49" s="59"/>
      <c r="EU49" s="60"/>
      <c r="EV49" s="59"/>
      <c r="EW49" s="60"/>
      <c r="EX49" s="59"/>
      <c r="EY49" s="60"/>
      <c r="EZ49" s="59"/>
      <c r="FA49" s="60"/>
      <c r="FB49" s="59"/>
      <c r="FC49" s="60"/>
      <c r="FD49" s="59"/>
      <c r="FE49" s="60"/>
      <c r="FF49" s="59"/>
      <c r="FG49" s="60"/>
      <c r="FH49" s="59"/>
      <c r="FI49" s="60"/>
      <c r="FJ49" s="59"/>
      <c r="FK49" s="60"/>
      <c r="FL49" s="59"/>
      <c r="FM49" s="60"/>
      <c r="FN49" s="59"/>
      <c r="FO49" s="60"/>
      <c r="FP49" s="59"/>
      <c r="FQ49" s="60"/>
      <c r="FR49" s="59"/>
      <c r="FS49" s="60"/>
      <c r="FT49" s="59"/>
      <c r="FU49" s="60"/>
      <c r="FV49" s="59"/>
      <c r="FW49" s="60"/>
      <c r="FX49" s="59"/>
      <c r="FY49" s="60"/>
      <c r="FZ49" s="59"/>
      <c r="GA49" s="60"/>
      <c r="GB49" s="59"/>
      <c r="GC49" s="60"/>
      <c r="GD49" s="59"/>
      <c r="GE49" s="60"/>
      <c r="GF49" s="59"/>
      <c r="GG49" s="60"/>
      <c r="GH49" s="59"/>
      <c r="GI49" s="60"/>
      <c r="GJ49" s="59"/>
      <c r="GK49" s="60"/>
      <c r="GL49" s="59"/>
      <c r="GM49" s="60"/>
      <c r="GN49" s="59"/>
      <c r="GO49" s="60"/>
      <c r="GP49" s="59"/>
      <c r="GQ49" s="60"/>
      <c r="GR49" s="59"/>
      <c r="GS49" s="60"/>
      <c r="GT49" s="59"/>
      <c r="GU49" s="60"/>
      <c r="GV49" s="59"/>
      <c r="GW49" s="60"/>
      <c r="GX49" s="59"/>
      <c r="GY49" s="60"/>
      <c r="GZ49" s="59"/>
      <c r="HA49" s="60"/>
      <c r="HB49" s="59"/>
      <c r="HC49" s="60"/>
      <c r="HD49" s="59"/>
      <c r="HE49" s="60"/>
      <c r="HF49" s="59"/>
      <c r="HG49" s="60"/>
      <c r="HH49" s="59"/>
      <c r="HI49" s="60"/>
      <c r="HJ49" s="59"/>
      <c r="HK49" s="60"/>
      <c r="HL49" s="59"/>
      <c r="HM49" s="60"/>
      <c r="HN49" s="59"/>
      <c r="HO49" s="60"/>
      <c r="HP49" s="59"/>
      <c r="HQ49" s="60"/>
      <c r="HR49" s="59"/>
      <c r="HS49" s="60"/>
      <c r="HT49" s="59"/>
      <c r="HU49" s="60"/>
      <c r="HV49" s="59"/>
      <c r="HW49" s="60"/>
      <c r="HX49" s="59"/>
      <c r="HY49" s="60"/>
      <c r="HZ49" s="59"/>
      <c r="IA49" s="60"/>
      <c r="IB49" s="59"/>
      <c r="IC49" s="60"/>
      <c r="ID49" s="59"/>
      <c r="IE49" s="60"/>
      <c r="IF49" s="59"/>
      <c r="IG49" s="60"/>
      <c r="IH49" s="59"/>
      <c r="II49" s="60"/>
      <c r="IJ49" s="59"/>
      <c r="IK49" s="60"/>
      <c r="IL49" s="59"/>
      <c r="IM49" s="60"/>
      <c r="IN49" s="59"/>
      <c r="IO49" s="60"/>
      <c r="IP49" s="59"/>
      <c r="IQ49" s="60"/>
      <c r="IR49" s="59"/>
      <c r="IS49" s="60"/>
      <c r="IT49" s="59"/>
      <c r="IU49" s="60"/>
    </row>
    <row r="50" spans="1:255" x14ac:dyDescent="0.2">
      <c r="A50" s="61"/>
      <c r="B50" s="79" t="s">
        <v>195</v>
      </c>
      <c r="C50" s="83">
        <v>15177000</v>
      </c>
      <c r="D50" s="84"/>
      <c r="E50" s="60"/>
      <c r="F50" s="59"/>
      <c r="G50" s="60"/>
      <c r="H50" s="59"/>
      <c r="I50" s="60"/>
      <c r="J50" s="61"/>
      <c r="K50" s="60"/>
      <c r="L50" s="59"/>
      <c r="M50" s="60"/>
      <c r="N50" s="59"/>
      <c r="O50" s="60"/>
      <c r="P50" s="59"/>
      <c r="Q50" s="60"/>
      <c r="R50" s="59"/>
      <c r="S50" s="60"/>
      <c r="T50" s="59"/>
      <c r="U50" s="60"/>
      <c r="V50" s="59"/>
      <c r="W50" s="60"/>
      <c r="X50" s="59"/>
      <c r="Y50" s="60"/>
      <c r="Z50" s="59"/>
      <c r="AA50" s="60"/>
      <c r="AB50" s="59"/>
      <c r="AC50" s="60"/>
      <c r="AD50" s="59"/>
      <c r="AE50" s="60"/>
      <c r="AF50" s="59"/>
      <c r="AG50" s="60"/>
      <c r="AH50" s="59"/>
      <c r="AI50" s="60"/>
      <c r="AJ50" s="59"/>
      <c r="AK50" s="60"/>
      <c r="AL50" s="59"/>
      <c r="AM50" s="60"/>
      <c r="AN50" s="59"/>
      <c r="AO50" s="60"/>
      <c r="AP50" s="59"/>
      <c r="AQ50" s="60"/>
      <c r="AR50" s="59"/>
      <c r="AS50" s="60"/>
      <c r="AT50" s="59"/>
      <c r="AU50" s="60"/>
      <c r="AV50" s="59"/>
      <c r="AW50" s="60"/>
      <c r="AX50" s="59"/>
      <c r="AY50" s="60"/>
      <c r="AZ50" s="59"/>
      <c r="BA50" s="60"/>
      <c r="BB50" s="59"/>
      <c r="BC50" s="60"/>
      <c r="BD50" s="59"/>
      <c r="BE50" s="60"/>
      <c r="BF50" s="59"/>
      <c r="BG50" s="60"/>
      <c r="BH50" s="59"/>
      <c r="BI50" s="60"/>
      <c r="BJ50" s="59"/>
      <c r="BK50" s="60"/>
      <c r="BL50" s="59"/>
      <c r="BM50" s="60"/>
      <c r="BN50" s="59"/>
      <c r="BO50" s="60"/>
      <c r="BP50" s="59"/>
      <c r="BQ50" s="60"/>
      <c r="BR50" s="59"/>
      <c r="BS50" s="60"/>
      <c r="BT50" s="59"/>
      <c r="BU50" s="60"/>
      <c r="BV50" s="59"/>
      <c r="BW50" s="60"/>
      <c r="BX50" s="59"/>
      <c r="BY50" s="60"/>
      <c r="BZ50" s="59"/>
      <c r="CA50" s="60"/>
      <c r="CB50" s="59"/>
      <c r="CC50" s="60"/>
      <c r="CD50" s="59"/>
      <c r="CE50" s="60"/>
      <c r="CF50" s="59"/>
      <c r="CG50" s="60"/>
      <c r="CH50" s="59"/>
      <c r="CI50" s="60"/>
      <c r="CJ50" s="59"/>
      <c r="CK50" s="60"/>
      <c r="CL50" s="59"/>
      <c r="CM50" s="60"/>
      <c r="CN50" s="59"/>
      <c r="CO50" s="60"/>
      <c r="CP50" s="59"/>
      <c r="CQ50" s="60"/>
      <c r="CR50" s="59"/>
      <c r="CS50" s="60"/>
      <c r="CT50" s="59"/>
      <c r="CU50" s="60"/>
      <c r="CV50" s="59"/>
      <c r="CW50" s="60"/>
      <c r="CX50" s="59"/>
      <c r="CY50" s="60"/>
      <c r="CZ50" s="59"/>
      <c r="DA50" s="60"/>
      <c r="DB50" s="59"/>
      <c r="DC50" s="60"/>
      <c r="DD50" s="59"/>
      <c r="DE50" s="60"/>
      <c r="DF50" s="59"/>
      <c r="DG50" s="60"/>
      <c r="DH50" s="59"/>
      <c r="DI50" s="60"/>
      <c r="DJ50" s="59"/>
      <c r="DK50" s="60"/>
      <c r="DL50" s="59"/>
      <c r="DM50" s="60"/>
      <c r="DN50" s="59"/>
      <c r="DO50" s="60"/>
      <c r="DP50" s="59"/>
      <c r="DQ50" s="60"/>
      <c r="DR50" s="59"/>
      <c r="DS50" s="60"/>
      <c r="DT50" s="59"/>
      <c r="DU50" s="60"/>
      <c r="DV50" s="59"/>
      <c r="DW50" s="60"/>
      <c r="DX50" s="59"/>
      <c r="DY50" s="60"/>
      <c r="DZ50" s="59"/>
      <c r="EA50" s="60"/>
      <c r="EB50" s="59"/>
      <c r="EC50" s="60"/>
      <c r="ED50" s="59"/>
      <c r="EE50" s="60"/>
      <c r="EF50" s="59"/>
      <c r="EG50" s="60"/>
      <c r="EH50" s="59"/>
      <c r="EI50" s="60"/>
      <c r="EJ50" s="59"/>
      <c r="EK50" s="60"/>
      <c r="EL50" s="59"/>
      <c r="EM50" s="60"/>
      <c r="EN50" s="59"/>
      <c r="EO50" s="60"/>
      <c r="EP50" s="59"/>
      <c r="EQ50" s="60"/>
      <c r="ER50" s="59"/>
      <c r="ES50" s="60"/>
      <c r="ET50" s="59"/>
      <c r="EU50" s="60"/>
      <c r="EV50" s="59"/>
      <c r="EW50" s="60"/>
      <c r="EX50" s="59"/>
      <c r="EY50" s="60"/>
      <c r="EZ50" s="59"/>
      <c r="FA50" s="60"/>
      <c r="FB50" s="59"/>
      <c r="FC50" s="60"/>
      <c r="FD50" s="59"/>
      <c r="FE50" s="60"/>
      <c r="FF50" s="59"/>
      <c r="FG50" s="60"/>
      <c r="FH50" s="59"/>
      <c r="FI50" s="60"/>
      <c r="FJ50" s="59"/>
      <c r="FK50" s="60"/>
      <c r="FL50" s="59"/>
      <c r="FM50" s="60"/>
      <c r="FN50" s="59"/>
      <c r="FO50" s="60"/>
      <c r="FP50" s="59"/>
      <c r="FQ50" s="60"/>
      <c r="FR50" s="59"/>
      <c r="FS50" s="60"/>
      <c r="FT50" s="59"/>
      <c r="FU50" s="60"/>
      <c r="FV50" s="59"/>
      <c r="FW50" s="60"/>
      <c r="FX50" s="59"/>
      <c r="FY50" s="60"/>
      <c r="FZ50" s="59"/>
      <c r="GA50" s="60"/>
      <c r="GB50" s="59"/>
      <c r="GC50" s="60"/>
      <c r="GD50" s="59"/>
      <c r="GE50" s="60"/>
      <c r="GF50" s="59"/>
      <c r="GG50" s="60"/>
      <c r="GH50" s="59"/>
      <c r="GI50" s="60"/>
      <c r="GJ50" s="59"/>
      <c r="GK50" s="60"/>
      <c r="GL50" s="59"/>
      <c r="GM50" s="60"/>
      <c r="GN50" s="59"/>
      <c r="GO50" s="60"/>
      <c r="GP50" s="59"/>
      <c r="GQ50" s="60"/>
      <c r="GR50" s="59"/>
      <c r="GS50" s="60"/>
      <c r="GT50" s="59"/>
      <c r="GU50" s="60"/>
      <c r="GV50" s="59"/>
      <c r="GW50" s="60"/>
      <c r="GX50" s="59"/>
      <c r="GY50" s="60"/>
      <c r="GZ50" s="59"/>
      <c r="HA50" s="60"/>
      <c r="HB50" s="59"/>
      <c r="HC50" s="60"/>
      <c r="HD50" s="59"/>
      <c r="HE50" s="60"/>
      <c r="HF50" s="59"/>
      <c r="HG50" s="60"/>
      <c r="HH50" s="59"/>
      <c r="HI50" s="60"/>
      <c r="HJ50" s="59"/>
      <c r="HK50" s="60"/>
      <c r="HL50" s="59"/>
      <c r="HM50" s="60"/>
      <c r="HN50" s="59"/>
      <c r="HO50" s="60"/>
      <c r="HP50" s="59"/>
      <c r="HQ50" s="60"/>
      <c r="HR50" s="59"/>
      <c r="HS50" s="60"/>
      <c r="HT50" s="59"/>
      <c r="HU50" s="60"/>
      <c r="HV50" s="59"/>
      <c r="HW50" s="60"/>
      <c r="HX50" s="59"/>
      <c r="HY50" s="60"/>
      <c r="HZ50" s="59"/>
      <c r="IA50" s="60"/>
      <c r="IB50" s="59"/>
      <c r="IC50" s="60"/>
      <c r="ID50" s="59"/>
      <c r="IE50" s="60"/>
      <c r="IF50" s="59"/>
      <c r="IG50" s="60"/>
      <c r="IH50" s="59"/>
      <c r="II50" s="60"/>
      <c r="IJ50" s="59"/>
      <c r="IK50" s="60"/>
      <c r="IL50" s="59"/>
      <c r="IM50" s="60"/>
      <c r="IN50" s="59"/>
      <c r="IO50" s="60"/>
      <c r="IP50" s="59"/>
      <c r="IQ50" s="60"/>
      <c r="IR50" s="59"/>
      <c r="IS50" s="60"/>
      <c r="IT50" s="59"/>
      <c r="IU50" s="60"/>
    </row>
    <row r="51" spans="1:255" x14ac:dyDescent="0.2">
      <c r="A51" s="61"/>
      <c r="B51" s="61"/>
      <c r="C51" s="84"/>
      <c r="D51" s="84"/>
      <c r="E51" s="60"/>
      <c r="F51" s="59"/>
      <c r="G51" s="60"/>
      <c r="H51" s="59"/>
      <c r="I51" s="60"/>
      <c r="J51" s="61"/>
      <c r="K51" s="60"/>
      <c r="L51" s="59"/>
      <c r="M51" s="60"/>
      <c r="N51" s="59"/>
      <c r="O51" s="60"/>
      <c r="P51" s="59"/>
      <c r="Q51" s="60"/>
      <c r="R51" s="59"/>
      <c r="S51" s="60"/>
      <c r="T51" s="59"/>
      <c r="U51" s="60"/>
      <c r="V51" s="59"/>
      <c r="W51" s="60"/>
      <c r="X51" s="59"/>
      <c r="Y51" s="60"/>
      <c r="Z51" s="59"/>
      <c r="AA51" s="60"/>
      <c r="AB51" s="59"/>
      <c r="AC51" s="60"/>
      <c r="AD51" s="59"/>
      <c r="AE51" s="60"/>
      <c r="AF51" s="59"/>
      <c r="AG51" s="60"/>
      <c r="AH51" s="59"/>
      <c r="AI51" s="60"/>
      <c r="AJ51" s="59"/>
      <c r="AK51" s="60"/>
      <c r="AL51" s="59"/>
      <c r="AM51" s="60"/>
      <c r="AN51" s="59"/>
      <c r="AO51" s="60"/>
      <c r="AP51" s="59"/>
      <c r="AQ51" s="60"/>
      <c r="AR51" s="59"/>
      <c r="AS51" s="60"/>
      <c r="AT51" s="59"/>
      <c r="AU51" s="60"/>
      <c r="AV51" s="59"/>
      <c r="AW51" s="60"/>
      <c r="AX51" s="59"/>
      <c r="AY51" s="60"/>
      <c r="AZ51" s="59"/>
      <c r="BA51" s="60"/>
      <c r="BB51" s="59"/>
      <c r="BC51" s="60"/>
      <c r="BD51" s="59"/>
      <c r="BE51" s="60"/>
      <c r="BF51" s="59"/>
      <c r="BG51" s="60"/>
      <c r="BH51" s="59"/>
      <c r="BI51" s="60"/>
      <c r="BJ51" s="59"/>
      <c r="BK51" s="60"/>
      <c r="BL51" s="59"/>
      <c r="BM51" s="60"/>
      <c r="BN51" s="59"/>
      <c r="BO51" s="60"/>
      <c r="BP51" s="59"/>
      <c r="BQ51" s="60"/>
      <c r="BR51" s="59"/>
      <c r="BS51" s="60"/>
      <c r="BT51" s="59"/>
      <c r="BU51" s="60"/>
      <c r="BV51" s="59"/>
      <c r="BW51" s="60"/>
      <c r="BX51" s="59"/>
      <c r="BY51" s="60"/>
      <c r="BZ51" s="59"/>
      <c r="CA51" s="60"/>
      <c r="CB51" s="59"/>
      <c r="CC51" s="60"/>
      <c r="CD51" s="59"/>
      <c r="CE51" s="60"/>
      <c r="CF51" s="59"/>
      <c r="CG51" s="60"/>
      <c r="CH51" s="59"/>
      <c r="CI51" s="60"/>
      <c r="CJ51" s="59"/>
      <c r="CK51" s="60"/>
      <c r="CL51" s="59"/>
      <c r="CM51" s="60"/>
      <c r="CN51" s="59"/>
      <c r="CO51" s="60"/>
      <c r="CP51" s="59"/>
      <c r="CQ51" s="60"/>
      <c r="CR51" s="59"/>
      <c r="CS51" s="60"/>
      <c r="CT51" s="59"/>
      <c r="CU51" s="60"/>
      <c r="CV51" s="59"/>
      <c r="CW51" s="60"/>
      <c r="CX51" s="59"/>
      <c r="CY51" s="60"/>
      <c r="CZ51" s="59"/>
      <c r="DA51" s="60"/>
      <c r="DB51" s="59"/>
      <c r="DC51" s="60"/>
      <c r="DD51" s="59"/>
      <c r="DE51" s="60"/>
      <c r="DF51" s="59"/>
      <c r="DG51" s="60"/>
      <c r="DH51" s="59"/>
      <c r="DI51" s="60"/>
      <c r="DJ51" s="59"/>
      <c r="DK51" s="60"/>
      <c r="DL51" s="59"/>
      <c r="DM51" s="60"/>
      <c r="DN51" s="59"/>
      <c r="DO51" s="60"/>
      <c r="DP51" s="59"/>
      <c r="DQ51" s="60"/>
      <c r="DR51" s="59"/>
      <c r="DS51" s="60"/>
      <c r="DT51" s="59"/>
      <c r="DU51" s="60"/>
      <c r="DV51" s="59"/>
      <c r="DW51" s="60"/>
      <c r="DX51" s="59"/>
      <c r="DY51" s="60"/>
      <c r="DZ51" s="59"/>
      <c r="EA51" s="60"/>
      <c r="EB51" s="59"/>
      <c r="EC51" s="60"/>
      <c r="ED51" s="59"/>
      <c r="EE51" s="60"/>
      <c r="EF51" s="59"/>
      <c r="EG51" s="60"/>
      <c r="EH51" s="59"/>
      <c r="EI51" s="60"/>
      <c r="EJ51" s="59"/>
      <c r="EK51" s="60"/>
      <c r="EL51" s="59"/>
      <c r="EM51" s="60"/>
      <c r="EN51" s="59"/>
      <c r="EO51" s="60"/>
      <c r="EP51" s="59"/>
      <c r="EQ51" s="60"/>
      <c r="ER51" s="59"/>
      <c r="ES51" s="60"/>
      <c r="ET51" s="59"/>
      <c r="EU51" s="60"/>
      <c r="EV51" s="59"/>
      <c r="EW51" s="60"/>
      <c r="EX51" s="59"/>
      <c r="EY51" s="60"/>
      <c r="EZ51" s="59"/>
      <c r="FA51" s="60"/>
      <c r="FB51" s="59"/>
      <c r="FC51" s="60"/>
      <c r="FD51" s="59"/>
      <c r="FE51" s="60"/>
      <c r="FF51" s="59"/>
      <c r="FG51" s="60"/>
      <c r="FH51" s="59"/>
      <c r="FI51" s="60"/>
      <c r="FJ51" s="59"/>
      <c r="FK51" s="60"/>
      <c r="FL51" s="59"/>
      <c r="FM51" s="60"/>
      <c r="FN51" s="59"/>
      <c r="FO51" s="60"/>
      <c r="FP51" s="59"/>
      <c r="FQ51" s="60"/>
      <c r="FR51" s="59"/>
      <c r="FS51" s="60"/>
      <c r="FT51" s="59"/>
      <c r="FU51" s="60"/>
      <c r="FV51" s="59"/>
      <c r="FW51" s="60"/>
      <c r="FX51" s="59"/>
      <c r="FY51" s="60"/>
      <c r="FZ51" s="59"/>
      <c r="GA51" s="60"/>
      <c r="GB51" s="59"/>
      <c r="GC51" s="60"/>
      <c r="GD51" s="59"/>
      <c r="GE51" s="60"/>
      <c r="GF51" s="59"/>
      <c r="GG51" s="60"/>
      <c r="GH51" s="59"/>
      <c r="GI51" s="60"/>
      <c r="GJ51" s="59"/>
      <c r="GK51" s="60"/>
      <c r="GL51" s="59"/>
      <c r="GM51" s="60"/>
      <c r="GN51" s="59"/>
      <c r="GO51" s="60"/>
      <c r="GP51" s="59"/>
      <c r="GQ51" s="60"/>
      <c r="GR51" s="59"/>
      <c r="GS51" s="60"/>
      <c r="GT51" s="59"/>
      <c r="GU51" s="60"/>
      <c r="GV51" s="59"/>
      <c r="GW51" s="60"/>
      <c r="GX51" s="59"/>
      <c r="GY51" s="60"/>
      <c r="GZ51" s="59"/>
      <c r="HA51" s="60"/>
      <c r="HB51" s="59"/>
      <c r="HC51" s="60"/>
      <c r="HD51" s="59"/>
      <c r="HE51" s="60"/>
      <c r="HF51" s="59"/>
      <c r="HG51" s="60"/>
      <c r="HH51" s="59"/>
      <c r="HI51" s="60"/>
      <c r="HJ51" s="59"/>
      <c r="HK51" s="60"/>
      <c r="HL51" s="59"/>
      <c r="HM51" s="60"/>
      <c r="HN51" s="59"/>
      <c r="HO51" s="60"/>
      <c r="HP51" s="59"/>
      <c r="HQ51" s="60"/>
      <c r="HR51" s="59"/>
      <c r="HS51" s="60"/>
      <c r="HT51" s="59"/>
      <c r="HU51" s="60"/>
      <c r="HV51" s="59"/>
      <c r="HW51" s="60"/>
      <c r="HX51" s="59"/>
      <c r="HY51" s="60"/>
      <c r="HZ51" s="59"/>
      <c r="IA51" s="60"/>
      <c r="IB51" s="59"/>
      <c r="IC51" s="60"/>
      <c r="ID51" s="59"/>
      <c r="IE51" s="60"/>
      <c r="IF51" s="59"/>
      <c r="IG51" s="60"/>
      <c r="IH51" s="59"/>
      <c r="II51" s="60"/>
      <c r="IJ51" s="59"/>
      <c r="IK51" s="60"/>
      <c r="IL51" s="59"/>
      <c r="IM51" s="60"/>
      <c r="IN51" s="59"/>
      <c r="IO51" s="60"/>
      <c r="IP51" s="59"/>
      <c r="IQ51" s="60"/>
      <c r="IR51" s="59"/>
      <c r="IS51" s="60"/>
      <c r="IT51" s="59"/>
      <c r="IU51" s="60"/>
    </row>
    <row r="52" spans="1:255" ht="16.5" customHeight="1" x14ac:dyDescent="0.2">
      <c r="A52" s="64"/>
      <c r="B52" s="64"/>
      <c r="C52" s="66"/>
      <c r="D52" s="66"/>
      <c r="J52" s="68"/>
    </row>
    <row r="53" spans="1:255" x14ac:dyDescent="0.2">
      <c r="A53" s="64"/>
      <c r="B53" s="64" t="s">
        <v>61</v>
      </c>
      <c r="C53" s="66"/>
      <c r="E53" s="66">
        <f>+D55+D60+D66</f>
        <v>276177224</v>
      </c>
      <c r="J53" s="68"/>
    </row>
    <row r="54" spans="1:255" x14ac:dyDescent="0.2">
      <c r="A54" s="64"/>
      <c r="B54" s="64"/>
      <c r="C54" s="66"/>
      <c r="D54" s="66"/>
      <c r="J54" s="68"/>
    </row>
    <row r="55" spans="1:255" ht="16.5" customHeight="1" x14ac:dyDescent="0.2">
      <c r="A55" s="64"/>
      <c r="B55" s="64" t="s">
        <v>63</v>
      </c>
      <c r="C55" s="66"/>
      <c r="D55" s="66">
        <f>+D56</f>
        <v>248177224</v>
      </c>
      <c r="J55" s="68"/>
    </row>
    <row r="56" spans="1:255" x14ac:dyDescent="0.2">
      <c r="A56" s="60" t="s">
        <v>66</v>
      </c>
      <c r="B56" s="60" t="s">
        <v>67</v>
      </c>
      <c r="C56" s="66"/>
      <c r="D56" s="82">
        <f>+C57+C58</f>
        <v>248177224</v>
      </c>
      <c r="J56" s="68"/>
    </row>
    <row r="57" spans="1:255" x14ac:dyDescent="0.2">
      <c r="A57" s="60"/>
      <c r="B57" s="79" t="s">
        <v>196</v>
      </c>
      <c r="C57" s="85">
        <v>124088612</v>
      </c>
      <c r="D57" s="66"/>
      <c r="F57" s="56">
        <f>(248927224-750000)/2</f>
        <v>124088612</v>
      </c>
      <c r="J57" s="68"/>
    </row>
    <row r="58" spans="1:255" x14ac:dyDescent="0.2">
      <c r="A58" s="60"/>
      <c r="B58" s="79" t="s">
        <v>195</v>
      </c>
      <c r="C58" s="85">
        <v>124088612</v>
      </c>
      <c r="D58" s="66"/>
      <c r="J58" s="68"/>
    </row>
    <row r="59" spans="1:255" x14ac:dyDescent="0.2">
      <c r="A59" s="64"/>
      <c r="B59" s="64"/>
      <c r="H59" s="56" t="s">
        <v>197</v>
      </c>
    </row>
    <row r="60" spans="1:255" x14ac:dyDescent="0.2">
      <c r="A60" s="64">
        <v>5.0199999999999996</v>
      </c>
      <c r="B60" s="64" t="s">
        <v>69</v>
      </c>
      <c r="C60" s="66"/>
      <c r="D60" s="66">
        <f>+D61</f>
        <v>11000000</v>
      </c>
      <c r="G60" s="74">
        <v>11000000</v>
      </c>
      <c r="H60" s="56" t="s">
        <v>198</v>
      </c>
      <c r="I60" s="56" t="s">
        <v>199</v>
      </c>
    </row>
    <row r="61" spans="1:255" x14ac:dyDescent="0.2">
      <c r="A61" s="60" t="s">
        <v>70</v>
      </c>
      <c r="B61" s="60" t="s">
        <v>71</v>
      </c>
      <c r="D61" s="61">
        <f>SUM(C62:C64)</f>
        <v>11000000</v>
      </c>
      <c r="F61" s="56">
        <v>0.35</v>
      </c>
      <c r="H61" s="61">
        <v>202114.8</v>
      </c>
      <c r="I61" s="61"/>
    </row>
    <row r="62" spans="1:255" x14ac:dyDescent="0.2">
      <c r="A62" s="60"/>
      <c r="B62" s="79" t="s">
        <v>196</v>
      </c>
      <c r="C62" s="85">
        <f>+F61*G60</f>
        <v>3849999.9999999995</v>
      </c>
      <c r="F62" s="56">
        <v>0.4</v>
      </c>
      <c r="H62" s="61">
        <v>3251991</v>
      </c>
      <c r="I62" s="61"/>
    </row>
    <row r="63" spans="1:255" x14ac:dyDescent="0.2">
      <c r="A63" s="60"/>
      <c r="B63" s="79" t="s">
        <v>195</v>
      </c>
      <c r="C63" s="85">
        <f>+G60*F62</f>
        <v>4400000</v>
      </c>
      <c r="F63" s="56">
        <v>0.25</v>
      </c>
      <c r="H63" s="61">
        <v>6850497.2999999998</v>
      </c>
      <c r="I63" s="61"/>
    </row>
    <row r="64" spans="1:255" ht="12" customHeight="1" x14ac:dyDescent="0.2">
      <c r="A64" s="60"/>
      <c r="B64" s="79" t="s">
        <v>191</v>
      </c>
      <c r="C64" s="85">
        <f>+G60*F63</f>
        <v>2750000</v>
      </c>
      <c r="G64" s="74"/>
      <c r="H64" s="61">
        <f>313513.2+16006.65</f>
        <v>329519.85000000003</v>
      </c>
      <c r="I64" s="61"/>
    </row>
    <row r="65" spans="1:9" ht="12" customHeight="1" x14ac:dyDescent="0.2">
      <c r="A65" s="60"/>
      <c r="B65" s="79"/>
      <c r="C65" s="85"/>
      <c r="G65" s="74"/>
      <c r="H65" s="61"/>
      <c r="I65" s="61"/>
    </row>
    <row r="66" spans="1:9" ht="12" customHeight="1" x14ac:dyDescent="0.2">
      <c r="A66" s="64"/>
      <c r="B66" s="86" t="s">
        <v>200</v>
      </c>
      <c r="C66" s="85"/>
      <c r="D66" s="66">
        <f>+D67</f>
        <v>17000000</v>
      </c>
      <c r="G66" s="74"/>
      <c r="H66" s="61"/>
      <c r="I66" s="61"/>
    </row>
    <row r="67" spans="1:9" ht="12" customHeight="1" x14ac:dyDescent="0.2">
      <c r="A67" s="60" t="s">
        <v>201</v>
      </c>
      <c r="B67" s="87" t="s">
        <v>202</v>
      </c>
      <c r="C67" s="85"/>
      <c r="D67" s="61">
        <f>+C68+C69</f>
        <v>17000000</v>
      </c>
      <c r="G67" s="74"/>
      <c r="H67" s="61"/>
      <c r="I67" s="61"/>
    </row>
    <row r="68" spans="1:9" ht="12" customHeight="1" x14ac:dyDescent="0.2">
      <c r="A68" s="60"/>
      <c r="B68" s="79" t="s">
        <v>196</v>
      </c>
      <c r="C68" s="85">
        <v>8500000</v>
      </c>
      <c r="G68" s="74">
        <f>17000000/2</f>
        <v>8500000</v>
      </c>
      <c r="H68" s="61"/>
      <c r="I68" s="61"/>
    </row>
    <row r="69" spans="1:9" ht="12" customHeight="1" x14ac:dyDescent="0.2">
      <c r="A69" s="60"/>
      <c r="B69" s="79" t="s">
        <v>195</v>
      </c>
      <c r="C69" s="81">
        <v>8500000</v>
      </c>
      <c r="G69" s="74"/>
      <c r="H69" s="61">
        <f>SUM(H61:H64)</f>
        <v>10634122.949999999</v>
      </c>
      <c r="I69" s="61"/>
    </row>
    <row r="70" spans="1:9" ht="12" customHeight="1" x14ac:dyDescent="0.2">
      <c r="A70" s="60"/>
      <c r="B70" s="79"/>
      <c r="C70" s="81"/>
      <c r="G70" s="74"/>
      <c r="H70" s="61"/>
      <c r="I70" s="61"/>
    </row>
    <row r="71" spans="1:9" ht="12" customHeight="1" x14ac:dyDescent="0.2">
      <c r="A71" s="64">
        <v>6</v>
      </c>
      <c r="B71" s="67" t="s">
        <v>203</v>
      </c>
      <c r="C71" s="81"/>
      <c r="E71" s="66">
        <f>+D73</f>
        <v>5353776</v>
      </c>
      <c r="G71" s="74"/>
      <c r="H71" s="61"/>
      <c r="I71" s="61"/>
    </row>
    <row r="72" spans="1:9" ht="12" customHeight="1" x14ac:dyDescent="0.2">
      <c r="A72" s="64"/>
      <c r="B72" s="67"/>
      <c r="C72" s="81"/>
      <c r="G72" s="74"/>
      <c r="H72" s="61"/>
      <c r="I72" s="61"/>
    </row>
    <row r="73" spans="1:9" ht="12" customHeight="1" x14ac:dyDescent="0.2">
      <c r="A73" s="64">
        <v>6.01</v>
      </c>
      <c r="B73" s="88" t="s">
        <v>204</v>
      </c>
      <c r="C73" s="81"/>
      <c r="D73" s="66">
        <f>+D74</f>
        <v>5353776</v>
      </c>
      <c r="G73" s="74"/>
    </row>
    <row r="74" spans="1:9" ht="12" customHeight="1" x14ac:dyDescent="0.2">
      <c r="A74" s="60" t="s">
        <v>205</v>
      </c>
      <c r="B74" s="60" t="s">
        <v>206</v>
      </c>
      <c r="C74" s="81"/>
      <c r="D74" s="61">
        <v>5353776</v>
      </c>
      <c r="G74" s="74"/>
    </row>
    <row r="75" spans="1:9" x14ac:dyDescent="0.2">
      <c r="B75" s="79" t="s">
        <v>191</v>
      </c>
      <c r="C75" s="81">
        <f>+D74</f>
        <v>5353776</v>
      </c>
      <c r="D75" s="84"/>
    </row>
    <row r="76" spans="1:9" x14ac:dyDescent="0.2">
      <c r="B76" s="79"/>
      <c r="C76" s="81"/>
      <c r="D76" s="84"/>
    </row>
    <row r="77" spans="1:9" ht="13.5" thickBot="1" x14ac:dyDescent="0.25">
      <c r="B77" s="89" t="s">
        <v>207</v>
      </c>
      <c r="C77" s="72"/>
      <c r="D77" s="73"/>
      <c r="E77" s="73">
        <f>SUM(E39:E76)</f>
        <v>305158000</v>
      </c>
    </row>
    <row r="78" spans="1:9" ht="13.5" thickTop="1" x14ac:dyDescent="0.2"/>
    <row r="79" spans="1:9" x14ac:dyDescent="0.2">
      <c r="D79" s="82"/>
    </row>
  </sheetData>
  <mergeCells count="8">
    <mergeCell ref="B35:D35"/>
    <mergeCell ref="C37:E37"/>
    <mergeCell ref="A2:D2"/>
    <mergeCell ref="A3:D3"/>
    <mergeCell ref="A4:D4"/>
    <mergeCell ref="A5:D5"/>
    <mergeCell ref="C8:E8"/>
    <mergeCell ref="A34:C34"/>
  </mergeCells>
  <printOptions horizontalCentered="1" verticalCentered="1"/>
  <pageMargins left="0.39370078740157483" right="0.39370078740157483" top="0.39370078740157483" bottom="0.39370078740157483" header="0" footer="0"/>
  <pageSetup scale="85" orientation="portrait" r:id="rId1"/>
  <headerFooter alignWithMargins="0"/>
  <rowBreaks count="2" manualBreakCount="2">
    <brk id="31" max="4" man="1"/>
    <brk id="8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zoomScaleNormal="100" zoomScaleSheetLayoutView="100" workbookViewId="0">
      <selection sqref="A1:D1"/>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+[6]SOLICITUD!A2</f>
        <v xml:space="preserve"> MODIFICACIÓN  PRESUPUESTARIA Nº4-2018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+C22+C26+C29</f>
        <v>40175</v>
      </c>
      <c r="F17" s="17"/>
      <c r="G17" s="17"/>
      <c r="H17" s="18"/>
      <c r="I17" s="19"/>
      <c r="J17" s="19"/>
      <c r="K17" s="19"/>
    </row>
    <row r="18" spans="1:11" x14ac:dyDescent="0.2">
      <c r="A18" s="14"/>
      <c r="B18" s="15"/>
      <c r="C18" s="16"/>
      <c r="F18" s="17"/>
      <c r="G18" s="17"/>
      <c r="H18" s="18"/>
      <c r="I18" s="19"/>
      <c r="J18" s="19"/>
      <c r="K18" s="19"/>
    </row>
    <row r="19" spans="1:11" ht="89.25" hidden="1" x14ac:dyDescent="0.2">
      <c r="A19" s="14" t="s">
        <v>83</v>
      </c>
      <c r="B19" s="15" t="s">
        <v>218</v>
      </c>
      <c r="C19" s="11">
        <f>+C20</f>
        <v>0</v>
      </c>
      <c r="F19" s="17"/>
      <c r="G19" s="17"/>
      <c r="H19" s="18"/>
      <c r="I19" s="19"/>
      <c r="J19" s="19"/>
      <c r="K19" s="19"/>
    </row>
    <row r="20" spans="1:11" hidden="1" x14ac:dyDescent="0.2">
      <c r="A20" s="9" t="s">
        <v>219</v>
      </c>
      <c r="B20" s="9" t="s">
        <v>220</v>
      </c>
      <c r="C20" s="16"/>
      <c r="F20" s="17"/>
      <c r="G20" s="17"/>
      <c r="H20" s="18"/>
      <c r="I20" s="19"/>
      <c r="J20" s="19"/>
      <c r="K20" s="19"/>
    </row>
    <row r="21" spans="1:11" hidden="1" x14ac:dyDescent="0.2">
      <c r="A21" s="14"/>
      <c r="B21" s="15"/>
      <c r="C21" s="16"/>
      <c r="F21" s="17"/>
      <c r="G21" s="17"/>
      <c r="H21" s="18"/>
      <c r="I21" s="19"/>
      <c r="J21" s="19"/>
      <c r="K21" s="19"/>
    </row>
    <row r="22" spans="1:11" x14ac:dyDescent="0.2">
      <c r="A22" s="14" t="s">
        <v>34</v>
      </c>
      <c r="B22" s="15" t="s">
        <v>35</v>
      </c>
      <c r="C22" s="11">
        <f>SUM(C23:C24)</f>
        <v>40175</v>
      </c>
      <c r="F22" s="17"/>
      <c r="G22" s="17"/>
      <c r="H22" s="18"/>
      <c r="I22" s="19"/>
      <c r="J22" s="19"/>
      <c r="K22" s="19"/>
    </row>
    <row r="23" spans="1:11" x14ac:dyDescent="0.2">
      <c r="A23" s="9" t="s">
        <v>36</v>
      </c>
      <c r="B23" s="9" t="s">
        <v>37</v>
      </c>
      <c r="C23" s="16">
        <v>40175</v>
      </c>
      <c r="F23" s="17"/>
      <c r="G23" s="17"/>
      <c r="H23" s="18"/>
      <c r="I23" s="19"/>
      <c r="J23" s="19"/>
      <c r="K23" s="19"/>
    </row>
    <row r="24" spans="1:11" hidden="1" x14ac:dyDescent="0.2">
      <c r="A24" s="9"/>
      <c r="B24" s="9"/>
      <c r="C24" s="16"/>
      <c r="F24" s="17"/>
      <c r="G24" s="17"/>
      <c r="H24" s="18"/>
      <c r="I24" s="19"/>
      <c r="J24" s="19"/>
      <c r="K24" s="19"/>
    </row>
    <row r="25" spans="1:11" hidden="1" x14ac:dyDescent="0.2">
      <c r="A25" s="9"/>
      <c r="B25" s="23"/>
      <c r="C25" s="16"/>
      <c r="F25" s="17"/>
      <c r="G25" s="17"/>
      <c r="H25" s="18"/>
      <c r="I25" s="19"/>
      <c r="J25" s="19"/>
      <c r="K25" s="19"/>
    </row>
    <row r="26" spans="1:11" hidden="1" x14ac:dyDescent="0.2">
      <c r="A26" s="14"/>
      <c r="B26" s="24"/>
      <c r="C26" s="11"/>
      <c r="F26" s="25">
        <v>0.46</v>
      </c>
      <c r="G26" s="25">
        <v>0.13</v>
      </c>
      <c r="H26" s="26">
        <v>0.41</v>
      </c>
      <c r="I26" s="19"/>
      <c r="J26" s="19"/>
      <c r="K26" s="19"/>
    </row>
    <row r="27" spans="1:11" hidden="1" x14ac:dyDescent="0.2">
      <c r="A27" s="9"/>
      <c r="B27" s="9"/>
      <c r="C27" s="16"/>
      <c r="F27" s="27"/>
      <c r="G27" s="27"/>
      <c r="H27" s="28"/>
      <c r="I27" s="19"/>
      <c r="J27" s="19"/>
      <c r="K27" s="19"/>
    </row>
    <row r="28" spans="1:11" hidden="1" x14ac:dyDescent="0.2">
      <c r="A28" s="9"/>
      <c r="B28" s="9"/>
      <c r="C28" s="16"/>
      <c r="F28" s="27"/>
      <c r="G28" s="27"/>
      <c r="H28" s="28"/>
      <c r="I28" s="19"/>
      <c r="J28" s="19"/>
      <c r="K28" s="19"/>
    </row>
    <row r="29" spans="1:11" hidden="1" x14ac:dyDescent="0.2">
      <c r="A29" s="14"/>
      <c r="B29" s="15"/>
      <c r="C29" s="11"/>
      <c r="F29" s="27"/>
      <c r="G29" s="27"/>
      <c r="H29" s="28"/>
      <c r="I29" s="19"/>
      <c r="J29" s="19"/>
      <c r="K29" s="19"/>
    </row>
    <row r="30" spans="1:11" hidden="1" x14ac:dyDescent="0.2">
      <c r="A30" s="9"/>
      <c r="B30" s="9"/>
      <c r="C30" s="16"/>
      <c r="F30" s="27"/>
      <c r="G30" s="27"/>
      <c r="H30" s="28"/>
      <c r="I30" s="19"/>
      <c r="J30" s="19"/>
      <c r="K30" s="19"/>
    </row>
    <row r="31" spans="1:11" hidden="1" x14ac:dyDescent="0.2">
      <c r="A31" s="9"/>
      <c r="B31" s="9"/>
      <c r="C31" s="16"/>
      <c r="F31" s="27"/>
      <c r="G31" s="27"/>
      <c r="H31" s="28"/>
      <c r="I31" s="19"/>
      <c r="J31" s="19"/>
      <c r="K31" s="19"/>
    </row>
    <row r="32" spans="1:11" hidden="1" x14ac:dyDescent="0.2">
      <c r="A32" s="14"/>
      <c r="B32" s="24"/>
      <c r="C32" s="16"/>
    </row>
    <row r="33" spans="1:4" hidden="1" x14ac:dyDescent="0.2">
      <c r="A33" s="14"/>
      <c r="B33" s="24"/>
      <c r="C33" s="16"/>
    </row>
    <row r="34" spans="1:4" hidden="1" x14ac:dyDescent="0.2">
      <c r="A34" s="14"/>
      <c r="B34" s="15"/>
      <c r="C34" s="11"/>
    </row>
    <row r="35" spans="1:4" hidden="1" x14ac:dyDescent="0.2">
      <c r="A35" s="9"/>
      <c r="B35" s="9"/>
      <c r="C35" s="16"/>
    </row>
    <row r="36" spans="1:4" hidden="1" x14ac:dyDescent="0.2">
      <c r="A36" s="9"/>
      <c r="B36" s="9"/>
      <c r="C36" s="16"/>
    </row>
    <row r="37" spans="1:4" hidden="1" x14ac:dyDescent="0.2">
      <c r="A37" s="9"/>
      <c r="B37" s="9"/>
      <c r="C37" s="16"/>
    </row>
    <row r="38" spans="1:4" hidden="1" x14ac:dyDescent="0.2">
      <c r="A38" s="14"/>
      <c r="B38" s="15"/>
      <c r="C38" s="11"/>
    </row>
    <row r="39" spans="1:4" hidden="1" x14ac:dyDescent="0.2">
      <c r="A39" s="9"/>
      <c r="B39" s="9"/>
      <c r="C39" s="16"/>
    </row>
    <row r="40" spans="1:4" hidden="1" x14ac:dyDescent="0.2">
      <c r="A40" s="9"/>
      <c r="B40" s="9"/>
      <c r="C40" s="16"/>
    </row>
    <row r="41" spans="1:4" hidden="1" x14ac:dyDescent="0.2">
      <c r="A41" s="9"/>
      <c r="B41" s="9"/>
      <c r="C41" s="16"/>
    </row>
    <row r="42" spans="1:4" hidden="1" x14ac:dyDescent="0.2">
      <c r="A42" s="9"/>
      <c r="B42" s="9"/>
      <c r="C42" s="16"/>
    </row>
    <row r="43" spans="1:4" hidden="1" x14ac:dyDescent="0.2">
      <c r="A43" s="14"/>
      <c r="B43" s="24"/>
      <c r="C43" s="11"/>
    </row>
    <row r="44" spans="1:4" hidden="1" x14ac:dyDescent="0.2">
      <c r="A44" s="9"/>
      <c r="B44" s="9"/>
      <c r="C44" s="16"/>
    </row>
    <row r="45" spans="1:4" x14ac:dyDescent="0.2">
      <c r="A45" s="9"/>
      <c r="B45" s="9"/>
      <c r="C45" s="16"/>
    </row>
    <row r="46" spans="1:4" x14ac:dyDescent="0.2">
      <c r="A46" s="14" t="s">
        <v>60</v>
      </c>
      <c r="B46" s="14" t="s">
        <v>61</v>
      </c>
      <c r="C46" s="16"/>
      <c r="D46" s="11">
        <f>+C48</f>
        <v>23520000</v>
      </c>
    </row>
    <row r="47" spans="1:4" x14ac:dyDescent="0.2">
      <c r="A47" s="14"/>
      <c r="B47" s="14"/>
      <c r="C47" s="16"/>
    </row>
    <row r="48" spans="1:4" x14ac:dyDescent="0.2">
      <c r="A48" s="14" t="s">
        <v>62</v>
      </c>
      <c r="B48" s="14" t="s">
        <v>63</v>
      </c>
      <c r="C48" s="11">
        <f>SUM(C49:C54)</f>
        <v>23520000</v>
      </c>
    </row>
    <row r="49" spans="1:20" hidden="1" x14ac:dyDescent="0.2">
      <c r="A49" s="9" t="s">
        <v>155</v>
      </c>
      <c r="B49" s="9" t="s">
        <v>156</v>
      </c>
      <c r="C49" s="16"/>
    </row>
    <row r="50" spans="1:20" x14ac:dyDescent="0.2">
      <c r="A50" s="9" t="s">
        <v>66</v>
      </c>
      <c r="B50" s="9" t="s">
        <v>67</v>
      </c>
      <c r="C50" s="16">
        <v>21520000</v>
      </c>
    </row>
    <row r="51" spans="1:20" hidden="1" x14ac:dyDescent="0.2">
      <c r="A51" s="9" t="s">
        <v>157</v>
      </c>
      <c r="B51" s="9" t="s">
        <v>158</v>
      </c>
      <c r="C51" s="16"/>
    </row>
    <row r="52" spans="1:20" hidden="1" x14ac:dyDescent="0.2">
      <c r="A52" s="9" t="s">
        <v>221</v>
      </c>
      <c r="B52" s="9" t="s">
        <v>222</v>
      </c>
      <c r="C52" s="16"/>
    </row>
    <row r="53" spans="1:20" hidden="1" x14ac:dyDescent="0.2">
      <c r="A53" s="9" t="s">
        <v>223</v>
      </c>
      <c r="B53" s="9" t="s">
        <v>224</v>
      </c>
      <c r="C53" s="16"/>
    </row>
    <row r="54" spans="1:20" x14ac:dyDescent="0.2">
      <c r="A54" s="9" t="s">
        <v>225</v>
      </c>
      <c r="B54" s="10" t="s">
        <v>226</v>
      </c>
      <c r="C54" s="16">
        <v>2000000</v>
      </c>
    </row>
    <row r="55" spans="1:20" ht="16.5" customHeight="1" x14ac:dyDescent="0.2">
      <c r="A55" s="9"/>
      <c r="B55" s="9"/>
      <c r="C55" s="16"/>
    </row>
    <row r="56" spans="1:20" x14ac:dyDescent="0.2">
      <c r="A56" s="9"/>
      <c r="B56" s="9"/>
      <c r="C56" s="16"/>
      <c r="Q56" s="29"/>
    </row>
    <row r="57" spans="1:20" ht="13.5" thickBot="1" x14ac:dyDescent="0.25">
      <c r="A57" s="9"/>
      <c r="B57" s="30" t="s">
        <v>76</v>
      </c>
      <c r="D57" s="31">
        <f>SUM(D9:D56)</f>
        <v>23560175</v>
      </c>
      <c r="T57" s="29"/>
    </row>
    <row r="58" spans="1:20" ht="13.5" thickTop="1" x14ac:dyDescent="0.2">
      <c r="B58" s="30"/>
    </row>
    <row r="59" spans="1:20" x14ac:dyDescent="0.2">
      <c r="A59" s="50" t="s">
        <v>77</v>
      </c>
      <c r="B59" s="32"/>
      <c r="D59" s="11" t="s">
        <v>78</v>
      </c>
    </row>
    <row r="60" spans="1:20" x14ac:dyDescent="0.2">
      <c r="A60" s="51"/>
      <c r="B60" s="30"/>
      <c r="D60" s="11" t="s">
        <v>79</v>
      </c>
    </row>
    <row r="61" spans="1:20" x14ac:dyDescent="0.2">
      <c r="A61" s="51" t="s">
        <v>3</v>
      </c>
      <c r="B61" s="30" t="s">
        <v>4</v>
      </c>
    </row>
    <row r="62" spans="1:20" x14ac:dyDescent="0.2">
      <c r="A62" s="51"/>
      <c r="B62" s="30"/>
    </row>
    <row r="63" spans="1:20" hidden="1" x14ac:dyDescent="0.2">
      <c r="A63" s="46">
        <v>0</v>
      </c>
      <c r="B63" s="24" t="s">
        <v>5</v>
      </c>
      <c r="C63" s="16"/>
      <c r="D63" s="11">
        <f>+C65+C68</f>
        <v>0</v>
      </c>
    </row>
    <row r="64" spans="1:20" hidden="1" x14ac:dyDescent="0.2">
      <c r="A64" s="46"/>
      <c r="B64" s="24"/>
      <c r="C64" s="16"/>
    </row>
    <row r="65" spans="1:4" hidden="1" x14ac:dyDescent="0.2">
      <c r="A65" s="46">
        <v>0.01</v>
      </c>
      <c r="B65" s="15" t="s">
        <v>6</v>
      </c>
      <c r="C65" s="11">
        <f>+C66</f>
        <v>0</v>
      </c>
    </row>
    <row r="66" spans="1:4" hidden="1" x14ac:dyDescent="0.2">
      <c r="A66" s="52" t="s">
        <v>7</v>
      </c>
      <c r="B66" s="20" t="s">
        <v>8</v>
      </c>
      <c r="C66" s="16"/>
    </row>
    <row r="67" spans="1:4" hidden="1" x14ac:dyDescent="0.2">
      <c r="A67" s="52"/>
      <c r="B67" s="20"/>
      <c r="C67" s="16"/>
    </row>
    <row r="68" spans="1:4" hidden="1" x14ac:dyDescent="0.2">
      <c r="A68" s="46">
        <v>0.03</v>
      </c>
      <c r="B68" s="15" t="s">
        <v>80</v>
      </c>
      <c r="C68" s="11">
        <f>SUM(C69:C71)</f>
        <v>0</v>
      </c>
    </row>
    <row r="69" spans="1:4" hidden="1" x14ac:dyDescent="0.2">
      <c r="A69" s="44" t="s">
        <v>10</v>
      </c>
      <c r="B69" s="8" t="s">
        <v>11</v>
      </c>
      <c r="C69" s="16"/>
    </row>
    <row r="70" spans="1:4" hidden="1" x14ac:dyDescent="0.2">
      <c r="A70" s="52" t="s">
        <v>14</v>
      </c>
      <c r="B70" s="20" t="s">
        <v>15</v>
      </c>
      <c r="C70" s="16"/>
    </row>
    <row r="71" spans="1:4" hidden="1" x14ac:dyDescent="0.2">
      <c r="A71" s="52" t="s">
        <v>81</v>
      </c>
      <c r="B71" s="20" t="s">
        <v>82</v>
      </c>
      <c r="C71" s="16"/>
      <c r="D71" s="34"/>
    </row>
    <row r="72" spans="1:4" hidden="1" x14ac:dyDescent="0.2">
      <c r="A72" s="52"/>
      <c r="B72" s="20"/>
      <c r="C72" s="16"/>
      <c r="D72" s="34"/>
    </row>
    <row r="73" spans="1:4" x14ac:dyDescent="0.2">
      <c r="A73" s="46" t="s">
        <v>32</v>
      </c>
      <c r="B73" s="24" t="s">
        <v>33</v>
      </c>
      <c r="C73" s="16"/>
      <c r="D73" s="35">
        <f>+C75+C78+C82+C87+C91+C95+C98+C102</f>
        <v>23460175</v>
      </c>
    </row>
    <row r="74" spans="1:4" x14ac:dyDescent="0.2">
      <c r="A74" s="46"/>
      <c r="B74" s="24"/>
      <c r="C74" s="16"/>
      <c r="D74" s="35"/>
    </row>
    <row r="75" spans="1:4" x14ac:dyDescent="0.2">
      <c r="A75" s="46" t="s">
        <v>121</v>
      </c>
      <c r="B75" s="15" t="s">
        <v>122</v>
      </c>
      <c r="C75" s="11">
        <f>+C76</f>
        <v>30175</v>
      </c>
      <c r="D75" s="35"/>
    </row>
    <row r="76" spans="1:4" x14ac:dyDescent="0.2">
      <c r="A76" s="44" t="s">
        <v>123</v>
      </c>
      <c r="B76" s="9" t="s">
        <v>124</v>
      </c>
      <c r="C76" s="16">
        <v>30175</v>
      </c>
      <c r="D76" s="35"/>
    </row>
    <row r="77" spans="1:4" x14ac:dyDescent="0.2">
      <c r="B77" s="8"/>
      <c r="C77" s="16"/>
      <c r="D77" s="35"/>
    </row>
    <row r="78" spans="1:4" hidden="1" x14ac:dyDescent="0.2">
      <c r="A78" s="46" t="s">
        <v>83</v>
      </c>
      <c r="B78" s="14" t="s">
        <v>84</v>
      </c>
      <c r="C78" s="11">
        <f>SUM(C79:C80)</f>
        <v>0</v>
      </c>
      <c r="D78" s="35"/>
    </row>
    <row r="79" spans="1:4" hidden="1" x14ac:dyDescent="0.2">
      <c r="A79" s="44" t="s">
        <v>219</v>
      </c>
      <c r="B79" s="9" t="s">
        <v>220</v>
      </c>
      <c r="C79" s="16"/>
      <c r="D79" s="35"/>
    </row>
    <row r="80" spans="1:4" hidden="1" x14ac:dyDescent="0.2">
      <c r="A80" s="44" t="s">
        <v>87</v>
      </c>
      <c r="B80" s="9" t="s">
        <v>88</v>
      </c>
      <c r="C80" s="16"/>
      <c r="D80" s="35"/>
    </row>
    <row r="81" spans="1:4" hidden="1" x14ac:dyDescent="0.2">
      <c r="B81" s="9"/>
      <c r="C81" s="16"/>
      <c r="D81" s="35"/>
    </row>
    <row r="82" spans="1:4" hidden="1" x14ac:dyDescent="0.2">
      <c r="A82" s="46" t="s">
        <v>34</v>
      </c>
      <c r="B82" s="15" t="s">
        <v>35</v>
      </c>
      <c r="C82" s="11">
        <f>SUM(C83:C85)</f>
        <v>0</v>
      </c>
      <c r="D82" s="35"/>
    </row>
    <row r="83" spans="1:4" hidden="1" x14ac:dyDescent="0.2">
      <c r="A83" s="44" t="s">
        <v>125</v>
      </c>
      <c r="B83" s="9" t="s">
        <v>126</v>
      </c>
      <c r="C83" s="16"/>
      <c r="D83" s="35"/>
    </row>
    <row r="84" spans="1:4" hidden="1" x14ac:dyDescent="0.2">
      <c r="A84" s="44" t="s">
        <v>227</v>
      </c>
      <c r="B84" s="9" t="s">
        <v>228</v>
      </c>
      <c r="C84" s="16"/>
      <c r="D84" s="35"/>
    </row>
    <row r="85" spans="1:4" hidden="1" x14ac:dyDescent="0.2">
      <c r="A85" s="44" t="s">
        <v>89</v>
      </c>
      <c r="B85" s="9" t="s">
        <v>90</v>
      </c>
      <c r="C85" s="16"/>
      <c r="D85" s="35"/>
    </row>
    <row r="86" spans="1:4" hidden="1" x14ac:dyDescent="0.2">
      <c r="B86" s="9"/>
      <c r="C86" s="16"/>
      <c r="D86" s="35"/>
    </row>
    <row r="87" spans="1:4" x14ac:dyDescent="0.2">
      <c r="A87" s="46" t="s">
        <v>40</v>
      </c>
      <c r="B87" s="15" t="s">
        <v>41</v>
      </c>
      <c r="C87" s="11">
        <f>SUM(C88:C89)</f>
        <v>8000000</v>
      </c>
      <c r="D87" s="35"/>
    </row>
    <row r="88" spans="1:4" x14ac:dyDescent="0.2">
      <c r="A88" s="44" t="s">
        <v>93</v>
      </c>
      <c r="B88" s="9" t="s">
        <v>94</v>
      </c>
      <c r="C88" s="16">
        <v>8000000</v>
      </c>
      <c r="D88" s="35"/>
    </row>
    <row r="89" spans="1:4" x14ac:dyDescent="0.2">
      <c r="A89" s="44" t="s">
        <v>42</v>
      </c>
      <c r="B89" s="9" t="s">
        <v>43</v>
      </c>
      <c r="C89" s="16"/>
      <c r="D89" s="35"/>
    </row>
    <row r="90" spans="1:4" x14ac:dyDescent="0.2">
      <c r="B90" s="9"/>
      <c r="C90" s="16"/>
      <c r="D90" s="35"/>
    </row>
    <row r="91" spans="1:4" hidden="1" x14ac:dyDescent="0.2">
      <c r="A91" s="46" t="s">
        <v>127</v>
      </c>
      <c r="B91" s="14" t="s">
        <v>128</v>
      </c>
      <c r="C91" s="11">
        <f>+C92+C93</f>
        <v>0</v>
      </c>
      <c r="D91" s="35"/>
    </row>
    <row r="92" spans="1:4" hidden="1" x14ac:dyDescent="0.2">
      <c r="A92" s="44" t="s">
        <v>229</v>
      </c>
      <c r="B92" s="9" t="s">
        <v>230</v>
      </c>
      <c r="C92" s="16"/>
      <c r="D92" s="35"/>
    </row>
    <row r="93" spans="1:4" hidden="1" x14ac:dyDescent="0.2">
      <c r="A93" s="44" t="s">
        <v>231</v>
      </c>
      <c r="B93" s="9" t="s">
        <v>232</v>
      </c>
      <c r="C93" s="16"/>
      <c r="D93" s="35"/>
    </row>
    <row r="94" spans="1:4" ht="17.25" hidden="1" customHeight="1" x14ac:dyDescent="0.2">
      <c r="B94" s="9"/>
      <c r="C94" s="16"/>
      <c r="D94" s="35"/>
    </row>
    <row r="95" spans="1:4" x14ac:dyDescent="0.2">
      <c r="A95" s="46" t="s">
        <v>133</v>
      </c>
      <c r="B95" s="15" t="s">
        <v>134</v>
      </c>
      <c r="C95" s="11">
        <f>+C96</f>
        <v>6570000</v>
      </c>
      <c r="D95" s="35"/>
    </row>
    <row r="96" spans="1:4" x14ac:dyDescent="0.2">
      <c r="A96" s="44" t="s">
        <v>135</v>
      </c>
      <c r="B96" s="9" t="s">
        <v>136</v>
      </c>
      <c r="C96" s="16">
        <v>6570000</v>
      </c>
      <c r="D96" s="35"/>
    </row>
    <row r="97" spans="1:4" x14ac:dyDescent="0.2">
      <c r="B97" s="9"/>
      <c r="C97" s="16"/>
      <c r="D97" s="35"/>
    </row>
    <row r="98" spans="1:4" x14ac:dyDescent="0.2">
      <c r="A98" s="46" t="s">
        <v>95</v>
      </c>
      <c r="B98" s="36" t="s">
        <v>96</v>
      </c>
      <c r="C98" s="11">
        <f>SUM(C99:C100)</f>
        <v>1010000</v>
      </c>
      <c r="D98" s="34"/>
    </row>
    <row r="99" spans="1:4" x14ac:dyDescent="0.2">
      <c r="A99" s="44" t="s">
        <v>137</v>
      </c>
      <c r="B99" s="9" t="s">
        <v>138</v>
      </c>
      <c r="C99" s="16">
        <v>1010000</v>
      </c>
      <c r="D99" s="34"/>
    </row>
    <row r="100" spans="1:4" hidden="1" x14ac:dyDescent="0.2">
      <c r="A100" s="44" t="s">
        <v>97</v>
      </c>
      <c r="B100" s="9" t="s">
        <v>98</v>
      </c>
      <c r="C100" s="16"/>
      <c r="D100" s="34"/>
    </row>
    <row r="101" spans="1:4" x14ac:dyDescent="0.2">
      <c r="B101" s="9"/>
      <c r="C101" s="16"/>
      <c r="D101" s="34"/>
    </row>
    <row r="102" spans="1:4" x14ac:dyDescent="0.2">
      <c r="A102" s="46" t="s">
        <v>44</v>
      </c>
      <c r="B102" s="15" t="s">
        <v>45</v>
      </c>
      <c r="C102" s="11">
        <f>SUM(C103:C106)</f>
        <v>7850000</v>
      </c>
      <c r="D102" s="34"/>
    </row>
    <row r="103" spans="1:4" x14ac:dyDescent="0.2">
      <c r="A103" s="44" t="s">
        <v>139</v>
      </c>
      <c r="B103" s="9" t="s">
        <v>140</v>
      </c>
      <c r="C103" s="16">
        <v>5700000</v>
      </c>
      <c r="D103" s="34"/>
    </row>
    <row r="104" spans="1:4" ht="25.5" x14ac:dyDescent="0.2">
      <c r="A104" s="44" t="s">
        <v>141</v>
      </c>
      <c r="B104" s="92" t="s">
        <v>142</v>
      </c>
      <c r="C104" s="16">
        <v>1000000</v>
      </c>
      <c r="D104" s="53"/>
    </row>
    <row r="105" spans="1:4" x14ac:dyDescent="0.2">
      <c r="A105" s="44" t="s">
        <v>113</v>
      </c>
      <c r="B105" s="9" t="s">
        <v>114</v>
      </c>
      <c r="C105" s="16">
        <v>650000</v>
      </c>
      <c r="D105" s="53"/>
    </row>
    <row r="106" spans="1:4" x14ac:dyDescent="0.2">
      <c r="A106" s="44" t="s">
        <v>46</v>
      </c>
      <c r="B106" s="9" t="s">
        <v>47</v>
      </c>
      <c r="C106" s="16">
        <v>500000</v>
      </c>
      <c r="D106" s="53"/>
    </row>
    <row r="107" spans="1:4" x14ac:dyDescent="0.2">
      <c r="B107" s="9"/>
      <c r="C107" s="16"/>
      <c r="D107" s="53"/>
    </row>
    <row r="108" spans="1:4" hidden="1" x14ac:dyDescent="0.2">
      <c r="A108" s="46" t="s">
        <v>50</v>
      </c>
      <c r="B108" s="24" t="s">
        <v>51</v>
      </c>
      <c r="C108" s="16"/>
      <c r="D108" s="11">
        <f>+C115+C121+C118</f>
        <v>0</v>
      </c>
    </row>
    <row r="109" spans="1:4" hidden="1" x14ac:dyDescent="0.2">
      <c r="A109" s="46"/>
      <c r="B109" s="24"/>
      <c r="C109" s="16"/>
      <c r="D109" s="53"/>
    </row>
    <row r="110" spans="1:4" hidden="1" x14ac:dyDescent="0.2">
      <c r="A110" s="46" t="s">
        <v>115</v>
      </c>
      <c r="B110" s="15" t="s">
        <v>116</v>
      </c>
      <c r="C110" s="11">
        <f>SUM(C111:C113)</f>
        <v>0</v>
      </c>
      <c r="D110" s="53"/>
    </row>
    <row r="111" spans="1:4" hidden="1" x14ac:dyDescent="0.2">
      <c r="A111" s="44" t="s">
        <v>143</v>
      </c>
      <c r="B111" s="9" t="s">
        <v>144</v>
      </c>
      <c r="C111" s="16"/>
      <c r="D111" s="53"/>
    </row>
    <row r="112" spans="1:4" hidden="1" x14ac:dyDescent="0.2">
      <c r="A112" s="44" t="s">
        <v>117</v>
      </c>
      <c r="B112" s="9" t="s">
        <v>118</v>
      </c>
      <c r="C112" s="16"/>
      <c r="D112" s="53"/>
    </row>
    <row r="113" spans="1:4" hidden="1" x14ac:dyDescent="0.2">
      <c r="A113" s="44" t="s">
        <v>145</v>
      </c>
      <c r="B113" s="9" t="s">
        <v>146</v>
      </c>
      <c r="C113" s="16"/>
      <c r="D113" s="53"/>
    </row>
    <row r="114" spans="1:4" hidden="1" x14ac:dyDescent="0.2">
      <c r="B114" s="9"/>
      <c r="C114" s="16"/>
      <c r="D114" s="53"/>
    </row>
    <row r="115" spans="1:4" hidden="1" x14ac:dyDescent="0.2">
      <c r="A115" s="46" t="s">
        <v>147</v>
      </c>
      <c r="B115" s="14" t="s">
        <v>148</v>
      </c>
      <c r="C115" s="11">
        <f>+C116</f>
        <v>0</v>
      </c>
      <c r="D115" s="53"/>
    </row>
    <row r="116" spans="1:4" hidden="1" x14ac:dyDescent="0.2">
      <c r="A116" s="44" t="s">
        <v>149</v>
      </c>
      <c r="B116" s="9" t="s">
        <v>150</v>
      </c>
      <c r="C116" s="16"/>
      <c r="D116" s="53"/>
    </row>
    <row r="117" spans="1:4" hidden="1" x14ac:dyDescent="0.2">
      <c r="A117" s="46"/>
      <c r="B117" s="24"/>
      <c r="C117" s="16"/>
      <c r="D117" s="53"/>
    </row>
    <row r="118" spans="1:4" hidden="1" x14ac:dyDescent="0.2">
      <c r="A118" s="46" t="s">
        <v>52</v>
      </c>
      <c r="B118" s="15" t="s">
        <v>53</v>
      </c>
      <c r="C118" s="11">
        <f>SUM(C119:C119)</f>
        <v>0</v>
      </c>
      <c r="D118" s="53"/>
    </row>
    <row r="119" spans="1:4" hidden="1" x14ac:dyDescent="0.2">
      <c r="A119" s="44" t="s">
        <v>54</v>
      </c>
      <c r="B119" s="9" t="s">
        <v>55</v>
      </c>
      <c r="C119" s="16"/>
      <c r="D119" s="53"/>
    </row>
    <row r="120" spans="1:4" hidden="1" x14ac:dyDescent="0.2">
      <c r="B120" s="9"/>
      <c r="C120" s="16"/>
      <c r="D120" s="53"/>
    </row>
    <row r="121" spans="1:4" hidden="1" x14ac:dyDescent="0.2">
      <c r="A121" s="46" t="s">
        <v>56</v>
      </c>
      <c r="B121" s="15" t="s">
        <v>57</v>
      </c>
      <c r="C121" s="11">
        <f>SUM(C122:C125)</f>
        <v>0</v>
      </c>
      <c r="D121" s="53"/>
    </row>
    <row r="122" spans="1:4" hidden="1" x14ac:dyDescent="0.2">
      <c r="A122" s="44" t="s">
        <v>58</v>
      </c>
      <c r="B122" s="10" t="s">
        <v>59</v>
      </c>
      <c r="C122" s="16"/>
      <c r="D122" s="53"/>
    </row>
    <row r="123" spans="1:4" hidden="1" x14ac:dyDescent="0.2">
      <c r="A123" s="44" t="s">
        <v>233</v>
      </c>
      <c r="B123" s="10" t="s">
        <v>234</v>
      </c>
      <c r="C123" s="16"/>
      <c r="D123" s="53"/>
    </row>
    <row r="124" spans="1:4" hidden="1" x14ac:dyDescent="0.2">
      <c r="A124" s="44" t="s">
        <v>151</v>
      </c>
      <c r="B124" s="10" t="s">
        <v>152</v>
      </c>
      <c r="C124" s="16"/>
      <c r="D124" s="53"/>
    </row>
    <row r="125" spans="1:4" hidden="1" x14ac:dyDescent="0.2">
      <c r="A125" s="44" t="s">
        <v>235</v>
      </c>
      <c r="B125" s="9" t="s">
        <v>236</v>
      </c>
      <c r="C125" s="16"/>
      <c r="D125" s="53"/>
    </row>
    <row r="126" spans="1:4" hidden="1" x14ac:dyDescent="0.2">
      <c r="B126" s="9"/>
      <c r="C126" s="16"/>
      <c r="D126" s="53"/>
    </row>
    <row r="127" spans="1:4" x14ac:dyDescent="0.2">
      <c r="A127" s="46" t="s">
        <v>60</v>
      </c>
      <c r="B127" s="14" t="s">
        <v>61</v>
      </c>
      <c r="C127" s="16"/>
      <c r="D127" s="53"/>
    </row>
    <row r="128" spans="1:4" x14ac:dyDescent="0.2">
      <c r="A128" s="46"/>
      <c r="B128" s="14"/>
      <c r="C128" s="16"/>
      <c r="D128" s="35">
        <f>+C129</f>
        <v>100000</v>
      </c>
    </row>
    <row r="129" spans="1:18" x14ac:dyDescent="0.2">
      <c r="A129" s="46" t="s">
        <v>62</v>
      </c>
      <c r="B129" s="14" t="s">
        <v>63</v>
      </c>
      <c r="C129" s="11">
        <f>SUM(C130:C132)</f>
        <v>100000</v>
      </c>
      <c r="D129" s="53"/>
    </row>
    <row r="130" spans="1:18" x14ac:dyDescent="0.2">
      <c r="A130" s="44" t="s">
        <v>155</v>
      </c>
      <c r="B130" s="9" t="s">
        <v>156</v>
      </c>
      <c r="C130" s="16">
        <v>100000</v>
      </c>
      <c r="D130" s="53"/>
    </row>
    <row r="131" spans="1:18" hidden="1" x14ac:dyDescent="0.2">
      <c r="A131" s="44" t="s">
        <v>157</v>
      </c>
      <c r="B131" s="9" t="s">
        <v>158</v>
      </c>
      <c r="C131" s="16"/>
      <c r="D131" s="53"/>
    </row>
    <row r="132" spans="1:18" hidden="1" x14ac:dyDescent="0.2">
      <c r="B132" s="9"/>
      <c r="C132" s="16"/>
      <c r="D132" s="53"/>
    </row>
    <row r="133" spans="1:18" hidden="1" x14ac:dyDescent="0.2">
      <c r="B133" s="9"/>
      <c r="C133" s="16"/>
      <c r="D133" s="53"/>
    </row>
    <row r="134" spans="1:18" hidden="1" x14ac:dyDescent="0.2">
      <c r="A134" s="46">
        <v>6</v>
      </c>
      <c r="B134" s="15" t="s">
        <v>72</v>
      </c>
      <c r="C134" s="16"/>
      <c r="D134" s="35">
        <f>+C136</f>
        <v>0</v>
      </c>
    </row>
    <row r="135" spans="1:18" hidden="1" x14ac:dyDescent="0.2">
      <c r="A135" s="46"/>
      <c r="B135" s="15"/>
      <c r="C135" s="16"/>
      <c r="D135" s="34"/>
    </row>
    <row r="136" spans="1:18" hidden="1" x14ac:dyDescent="0.2">
      <c r="A136" s="46">
        <v>6.02</v>
      </c>
      <c r="B136" s="15" t="s">
        <v>159</v>
      </c>
      <c r="C136" s="11">
        <f>+C137</f>
        <v>0</v>
      </c>
      <c r="D136" s="34"/>
    </row>
    <row r="137" spans="1:18" hidden="1" x14ac:dyDescent="0.2">
      <c r="A137" s="44" t="s">
        <v>160</v>
      </c>
      <c r="B137" s="9" t="s">
        <v>161</v>
      </c>
      <c r="C137" s="16"/>
      <c r="D137" s="34"/>
    </row>
    <row r="138" spans="1:18" hidden="1" x14ac:dyDescent="0.2">
      <c r="B138" s="9"/>
      <c r="C138" s="16"/>
      <c r="D138" s="34"/>
    </row>
    <row r="139" spans="1:18" x14ac:dyDescent="0.2">
      <c r="B139" s="9"/>
      <c r="C139" s="16"/>
      <c r="D139" s="34"/>
    </row>
    <row r="140" spans="1:18" ht="13.5" thickBot="1" x14ac:dyDescent="0.25">
      <c r="B140" s="30" t="s">
        <v>102</v>
      </c>
      <c r="D140" s="31">
        <f>SUM(D63:D139)</f>
        <v>23560175</v>
      </c>
      <c r="R140" s="38">
        <f>+D140-D57</f>
        <v>0</v>
      </c>
    </row>
    <row r="141" spans="1:18" ht="13.5" thickTop="1" x14ac:dyDescent="0.2"/>
    <row r="149" spans="2:4" x14ac:dyDescent="0.2">
      <c r="B149" s="8"/>
      <c r="C149" s="8"/>
      <c r="D149" s="8"/>
    </row>
    <row r="150" spans="2:4" x14ac:dyDescent="0.2">
      <c r="B150" s="8"/>
      <c r="C150" s="8"/>
      <c r="D150" s="8"/>
    </row>
    <row r="151" spans="2:4" x14ac:dyDescent="0.2">
      <c r="B151" s="8"/>
      <c r="C151" s="8"/>
      <c r="D151" s="8"/>
    </row>
    <row r="152" spans="2:4" x14ac:dyDescent="0.2">
      <c r="B152" s="8"/>
      <c r="C152" s="8"/>
      <c r="D152"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sqref="A1:D1"/>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+[6]SOLICITUD!A2</f>
        <v xml:space="preserve"> MODIFICACIÓN  PRESUPUESTARIA Nº4-2018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1"/>
    </row>
    <row r="9" spans="1:10" x14ac:dyDescent="0.2">
      <c r="A9" s="14" t="s">
        <v>32</v>
      </c>
      <c r="B9" s="15" t="s">
        <v>33</v>
      </c>
      <c r="C9" s="16"/>
      <c r="D9" s="11">
        <f>+C11</f>
        <v>40175</v>
      </c>
    </row>
    <row r="10" spans="1:10" x14ac:dyDescent="0.2">
      <c r="A10" s="14"/>
      <c r="B10" s="15"/>
      <c r="C10" s="16"/>
    </row>
    <row r="11" spans="1:10" x14ac:dyDescent="0.2">
      <c r="A11" s="14" t="s">
        <v>34</v>
      </c>
      <c r="B11" s="15" t="s">
        <v>35</v>
      </c>
      <c r="C11" s="11">
        <f>SUM(C12:C14)</f>
        <v>40175</v>
      </c>
    </row>
    <row r="12" spans="1:10" x14ac:dyDescent="0.2">
      <c r="A12" s="9" t="s">
        <v>36</v>
      </c>
      <c r="B12" s="9" t="s">
        <v>37</v>
      </c>
      <c r="C12" s="16">
        <v>40175</v>
      </c>
    </row>
    <row r="13" spans="1:10" ht="25.5" x14ac:dyDescent="0.2">
      <c r="B13" s="54" t="s">
        <v>237</v>
      </c>
      <c r="C13" s="16"/>
    </row>
    <row r="14" spans="1:10" x14ac:dyDescent="0.2">
      <c r="B14" s="9"/>
      <c r="C14" s="16"/>
    </row>
    <row r="15" spans="1:10" x14ac:dyDescent="0.2">
      <c r="A15" s="14" t="s">
        <v>60</v>
      </c>
      <c r="B15" s="14" t="s">
        <v>61</v>
      </c>
      <c r="C15" s="16"/>
      <c r="D15" s="11">
        <f>+C17</f>
        <v>23520000</v>
      </c>
      <c r="J15" s="39"/>
    </row>
    <row r="16" spans="1:10" x14ac:dyDescent="0.2">
      <c r="A16" s="14"/>
      <c r="B16" s="14"/>
      <c r="C16" s="16"/>
      <c r="J16" s="39"/>
    </row>
    <row r="17" spans="1:10" x14ac:dyDescent="0.2">
      <c r="A17" s="14" t="s">
        <v>62</v>
      </c>
      <c r="B17" s="14" t="s">
        <v>63</v>
      </c>
      <c r="C17" s="11">
        <f>SUM(C18:C21)</f>
        <v>23520000</v>
      </c>
      <c r="J17" s="39"/>
    </row>
    <row r="18" spans="1:10" x14ac:dyDescent="0.2">
      <c r="A18" s="9" t="s">
        <v>66</v>
      </c>
      <c r="B18" s="9" t="s">
        <v>67</v>
      </c>
      <c r="C18" s="16">
        <v>21520000</v>
      </c>
      <c r="J18" s="39"/>
    </row>
    <row r="19" spans="1:10" ht="72.75" customHeight="1" x14ac:dyDescent="0.2">
      <c r="B19" s="54" t="s">
        <v>218</v>
      </c>
      <c r="C19" s="16"/>
      <c r="J19" s="39"/>
    </row>
    <row r="20" spans="1:10" x14ac:dyDescent="0.2">
      <c r="B20" s="9"/>
      <c r="C20" s="16"/>
      <c r="J20" s="39"/>
    </row>
    <row r="21" spans="1:10" x14ac:dyDescent="0.2">
      <c r="A21" s="9" t="s">
        <v>225</v>
      </c>
      <c r="B21" s="10" t="s">
        <v>226</v>
      </c>
      <c r="C21" s="16">
        <v>2000000</v>
      </c>
      <c r="J21" s="39"/>
    </row>
    <row r="22" spans="1:10" ht="98.25" customHeight="1" x14ac:dyDescent="0.2">
      <c r="B22" s="54" t="s">
        <v>238</v>
      </c>
      <c r="C22" s="16"/>
      <c r="J22" s="39"/>
    </row>
    <row r="23" spans="1:10" x14ac:dyDescent="0.2">
      <c r="B23" s="9"/>
      <c r="C23" s="16"/>
      <c r="J23" s="39"/>
    </row>
    <row r="24" spans="1:10" ht="13.5" thickBot="1" x14ac:dyDescent="0.25">
      <c r="B24" s="30" t="s">
        <v>76</v>
      </c>
      <c r="D24" s="31">
        <f>SUM(D8:D23)</f>
        <v>23560175</v>
      </c>
      <c r="J24" s="39"/>
    </row>
    <row r="25" spans="1:10" ht="13.5" thickTop="1" x14ac:dyDescent="0.2"/>
    <row r="49" spans="3:3" x14ac:dyDescent="0.2">
      <c r="C49" s="5" t="s">
        <v>163</v>
      </c>
    </row>
  </sheetData>
  <mergeCells count="2">
    <mergeCell ref="A1:D1"/>
    <mergeCell ref="A2:D2"/>
  </mergeCells>
  <printOptions horizontalCentered="1" verticalCentered="1"/>
  <pageMargins left="0.39370078740157483" right="0.39370078740157483" top="0.39370078740157483" bottom="0.39370078740157483" header="0" footer="0"/>
  <pageSetup scale="80" fitToWidth="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zoomScaleSheetLayoutView="100" workbookViewId="0">
      <selection sqref="A1:D1"/>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+[5]SOLICITUD!A2</f>
        <v xml:space="preserve"> MODIFICACIÓN  PRESUPUESTARIA Nº5-2018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x14ac:dyDescent="0.2">
      <c r="A9" s="14">
        <v>0</v>
      </c>
      <c r="B9" s="15" t="s">
        <v>5</v>
      </c>
      <c r="C9" s="16"/>
      <c r="D9" s="11">
        <f>+C11</f>
        <v>30000000</v>
      </c>
      <c r="F9" s="17"/>
      <c r="G9" s="17"/>
      <c r="H9" s="18"/>
      <c r="I9" s="19"/>
      <c r="J9" s="19"/>
      <c r="K9" s="19"/>
    </row>
    <row r="10" spans="1:11" x14ac:dyDescent="0.2">
      <c r="A10" s="14"/>
      <c r="B10" s="15"/>
      <c r="C10" s="16"/>
      <c r="F10" s="17"/>
      <c r="G10" s="17"/>
      <c r="H10" s="18"/>
      <c r="I10" s="19"/>
      <c r="J10" s="19"/>
      <c r="K10" s="19"/>
    </row>
    <row r="11" spans="1:11" x14ac:dyDescent="0.2">
      <c r="A11" s="14">
        <v>0.01</v>
      </c>
      <c r="B11" s="15" t="s">
        <v>6</v>
      </c>
      <c r="C11" s="11">
        <f>SUM(C12:C12)</f>
        <v>30000000</v>
      </c>
      <c r="F11" s="17"/>
      <c r="G11" s="17"/>
      <c r="H11" s="18"/>
      <c r="I11" s="19"/>
      <c r="J11" s="19"/>
      <c r="K11" s="19"/>
    </row>
    <row r="12" spans="1:11" x14ac:dyDescent="0.2">
      <c r="A12" s="9" t="s">
        <v>105</v>
      </c>
      <c r="B12" s="10" t="s">
        <v>106</v>
      </c>
      <c r="C12" s="16">
        <v>30000000</v>
      </c>
      <c r="F12" s="17"/>
      <c r="G12" s="17"/>
      <c r="H12" s="18"/>
      <c r="I12" s="19"/>
      <c r="J12" s="19"/>
      <c r="K12" s="19"/>
    </row>
    <row r="13" spans="1:11" x14ac:dyDescent="0.2">
      <c r="A13" s="9"/>
      <c r="C13" s="16"/>
      <c r="F13" s="17"/>
      <c r="G13" s="17"/>
      <c r="H13" s="18"/>
      <c r="I13" s="19"/>
      <c r="J13" s="19"/>
      <c r="K13" s="19"/>
    </row>
    <row r="14" spans="1:11" x14ac:dyDescent="0.2">
      <c r="A14" s="14">
        <v>9</v>
      </c>
      <c r="B14" s="15" t="s">
        <v>239</v>
      </c>
      <c r="C14" s="16"/>
      <c r="D14" s="11">
        <f>+C16</f>
        <v>1374580.62</v>
      </c>
      <c r="F14" s="17"/>
      <c r="G14" s="17"/>
      <c r="H14" s="18"/>
      <c r="I14" s="19"/>
      <c r="J14" s="19"/>
      <c r="K14" s="19"/>
    </row>
    <row r="15" spans="1:11" x14ac:dyDescent="0.2">
      <c r="A15" s="14"/>
      <c r="B15" s="15"/>
      <c r="C15" s="16"/>
      <c r="F15" s="17"/>
      <c r="G15" s="17"/>
      <c r="H15" s="18"/>
      <c r="I15" s="19"/>
      <c r="J15" s="19"/>
      <c r="K15" s="19"/>
    </row>
    <row r="16" spans="1:11" x14ac:dyDescent="0.2">
      <c r="A16" s="14">
        <v>9.02</v>
      </c>
      <c r="B16" s="15" t="s">
        <v>240</v>
      </c>
      <c r="C16" s="11">
        <f>+C17</f>
        <v>1374580.62</v>
      </c>
      <c r="F16" s="17"/>
      <c r="G16" s="17"/>
      <c r="H16" s="18"/>
      <c r="I16" s="19"/>
      <c r="J16" s="19"/>
      <c r="K16" s="19"/>
    </row>
    <row r="17" spans="1:20" x14ac:dyDescent="0.2">
      <c r="A17" s="9" t="s">
        <v>241</v>
      </c>
      <c r="B17" s="9" t="s">
        <v>242</v>
      </c>
      <c r="C17" s="16">
        <v>1374580.62</v>
      </c>
    </row>
    <row r="18" spans="1:20" x14ac:dyDescent="0.2">
      <c r="A18" s="9"/>
      <c r="B18" s="9"/>
      <c r="C18" s="16"/>
      <c r="Q18" s="29"/>
    </row>
    <row r="19" spans="1:20" ht="13.5" thickBot="1" x14ac:dyDescent="0.25">
      <c r="A19" s="9"/>
      <c r="B19" s="30"/>
      <c r="D19" s="31">
        <f>SUM(D9:D18)</f>
        <v>31374580.620000001</v>
      </c>
      <c r="T19" s="29"/>
    </row>
    <row r="20" spans="1:20" ht="13.5" thickTop="1" x14ac:dyDescent="0.2">
      <c r="A20" s="9"/>
      <c r="B20" s="30"/>
      <c r="T20" s="29"/>
    </row>
    <row r="21" spans="1:20" x14ac:dyDescent="0.2">
      <c r="B21" s="32"/>
    </row>
    <row r="22" spans="1:20" x14ac:dyDescent="0.2">
      <c r="A22" s="50" t="s">
        <v>77</v>
      </c>
      <c r="B22" s="30"/>
      <c r="D22" s="11" t="s">
        <v>78</v>
      </c>
    </row>
    <row r="23" spans="1:20" x14ac:dyDescent="0.2">
      <c r="A23" s="51"/>
      <c r="B23" s="30" t="s">
        <v>4</v>
      </c>
      <c r="D23" s="11" t="s">
        <v>79</v>
      </c>
    </row>
    <row r="24" spans="1:20" x14ac:dyDescent="0.2">
      <c r="A24" s="51" t="s">
        <v>3</v>
      </c>
      <c r="B24" s="30"/>
    </row>
    <row r="25" spans="1:20" x14ac:dyDescent="0.2">
      <c r="A25" s="51"/>
      <c r="B25" s="24" t="s">
        <v>5</v>
      </c>
    </row>
    <row r="26" spans="1:20" x14ac:dyDescent="0.2">
      <c r="A26" s="14">
        <v>0</v>
      </c>
      <c r="B26" s="24"/>
      <c r="C26" s="16"/>
      <c r="D26" s="11">
        <f>+C28+C31+C34</f>
        <v>31104580.620000001</v>
      </c>
    </row>
    <row r="27" spans="1:20" x14ac:dyDescent="0.2">
      <c r="A27" s="14"/>
      <c r="B27" s="15" t="s">
        <v>6</v>
      </c>
      <c r="C27" s="16"/>
    </row>
    <row r="28" spans="1:20" x14ac:dyDescent="0.2">
      <c r="A28" s="14">
        <v>0.01</v>
      </c>
      <c r="B28" s="20" t="s">
        <v>8</v>
      </c>
      <c r="C28" s="11">
        <f>+C29</f>
        <v>23000000</v>
      </c>
    </row>
    <row r="29" spans="1:20" x14ac:dyDescent="0.2">
      <c r="A29" s="20" t="s">
        <v>7</v>
      </c>
      <c r="B29" s="20"/>
      <c r="C29" s="16">
        <v>23000000</v>
      </c>
    </row>
    <row r="30" spans="1:20" x14ac:dyDescent="0.2">
      <c r="A30" s="20"/>
      <c r="B30" s="15" t="s">
        <v>9</v>
      </c>
      <c r="C30" s="16"/>
    </row>
    <row r="31" spans="1:20" x14ac:dyDescent="0.2">
      <c r="A31" s="14">
        <v>0.02</v>
      </c>
      <c r="B31" s="9" t="s">
        <v>243</v>
      </c>
      <c r="C31" s="11">
        <f>+C32</f>
        <v>1104580.6200000001</v>
      </c>
    </row>
    <row r="32" spans="1:20" x14ac:dyDescent="0.2">
      <c r="A32" s="9" t="s">
        <v>244</v>
      </c>
      <c r="B32" s="9"/>
      <c r="C32" s="16">
        <v>1104580.6200000001</v>
      </c>
    </row>
    <row r="33" spans="1:4" x14ac:dyDescent="0.2">
      <c r="A33" s="9"/>
      <c r="B33" s="15" t="s">
        <v>80</v>
      </c>
      <c r="C33" s="16"/>
    </row>
    <row r="34" spans="1:4" x14ac:dyDescent="0.2">
      <c r="A34" s="14">
        <v>0.03</v>
      </c>
      <c r="B34" s="9" t="s">
        <v>15</v>
      </c>
      <c r="C34" s="11">
        <f>+C35</f>
        <v>7000000</v>
      </c>
    </row>
    <row r="35" spans="1:4" x14ac:dyDescent="0.2">
      <c r="A35" s="9" t="s">
        <v>14</v>
      </c>
      <c r="B35" s="20"/>
      <c r="C35" s="16">
        <v>7000000</v>
      </c>
    </row>
    <row r="36" spans="1:4" x14ac:dyDescent="0.2">
      <c r="A36" s="20"/>
      <c r="B36" s="24" t="s">
        <v>33</v>
      </c>
      <c r="C36" s="16"/>
    </row>
    <row r="37" spans="1:4" x14ac:dyDescent="0.2">
      <c r="A37" s="14" t="s">
        <v>32</v>
      </c>
      <c r="B37" s="24"/>
      <c r="C37" s="16"/>
      <c r="D37" s="35">
        <f>+C39</f>
        <v>270000</v>
      </c>
    </row>
    <row r="38" spans="1:4" x14ac:dyDescent="0.2">
      <c r="A38" s="14"/>
      <c r="B38" s="15" t="s">
        <v>35</v>
      </c>
      <c r="C38" s="16"/>
      <c r="D38" s="35"/>
    </row>
    <row r="39" spans="1:4" x14ac:dyDescent="0.2">
      <c r="A39" s="14" t="s">
        <v>34</v>
      </c>
      <c r="B39" s="9" t="s">
        <v>126</v>
      </c>
      <c r="C39" s="11">
        <f>SUM(C40:C40)</f>
        <v>270000</v>
      </c>
      <c r="D39" s="35"/>
    </row>
    <row r="40" spans="1:4" x14ac:dyDescent="0.2">
      <c r="A40" s="9" t="s">
        <v>125</v>
      </c>
      <c r="B40" s="9" t="s">
        <v>158</v>
      </c>
      <c r="C40" s="16">
        <v>270000</v>
      </c>
      <c r="D40" s="35"/>
    </row>
    <row r="41" spans="1:4" hidden="1" x14ac:dyDescent="0.2">
      <c r="A41" s="44" t="s">
        <v>157</v>
      </c>
      <c r="B41" s="9"/>
      <c r="C41" s="16"/>
      <c r="D41" s="53"/>
    </row>
    <row r="42" spans="1:4" hidden="1" x14ac:dyDescent="0.2">
      <c r="B42" s="9"/>
      <c r="C42" s="16"/>
      <c r="D42" s="53"/>
    </row>
    <row r="43" spans="1:4" hidden="1" x14ac:dyDescent="0.2">
      <c r="B43" s="15" t="s">
        <v>72</v>
      </c>
      <c r="C43" s="16"/>
      <c r="D43" s="53"/>
    </row>
    <row r="44" spans="1:4" hidden="1" x14ac:dyDescent="0.2">
      <c r="A44" s="46">
        <v>6</v>
      </c>
      <c r="B44" s="15"/>
      <c r="C44" s="16"/>
      <c r="D44" s="35">
        <f>+C46</f>
        <v>0</v>
      </c>
    </row>
    <row r="45" spans="1:4" hidden="1" x14ac:dyDescent="0.2">
      <c r="A45" s="46"/>
      <c r="B45" s="15" t="s">
        <v>159</v>
      </c>
      <c r="C45" s="16"/>
      <c r="D45" s="34"/>
    </row>
    <row r="46" spans="1:4" hidden="1" x14ac:dyDescent="0.2">
      <c r="A46" s="46">
        <v>6.02</v>
      </c>
      <c r="B46" s="9" t="s">
        <v>161</v>
      </c>
      <c r="C46" s="11">
        <f>+C47</f>
        <v>0</v>
      </c>
      <c r="D46" s="34"/>
    </row>
    <row r="47" spans="1:4" hidden="1" x14ac:dyDescent="0.2">
      <c r="A47" s="44" t="s">
        <v>160</v>
      </c>
      <c r="B47" s="9"/>
      <c r="C47" s="16"/>
      <c r="D47" s="34"/>
    </row>
    <row r="48" spans="1:4" hidden="1" x14ac:dyDescent="0.2">
      <c r="B48" s="9"/>
      <c r="C48" s="16"/>
      <c r="D48" s="34"/>
    </row>
    <row r="49" spans="2:18" x14ac:dyDescent="0.2">
      <c r="B49" s="30" t="s">
        <v>102</v>
      </c>
      <c r="C49" s="16"/>
      <c r="D49" s="34"/>
    </row>
    <row r="50" spans="2:18" ht="13.5" thickBot="1" x14ac:dyDescent="0.25">
      <c r="D50" s="31">
        <f>SUM(D26:D49)</f>
        <v>31374580.620000001</v>
      </c>
      <c r="R50" s="38">
        <f>+D50-D19</f>
        <v>0</v>
      </c>
    </row>
    <row r="51" spans="2:18" ht="13.5" thickTop="1" x14ac:dyDescent="0.2"/>
    <row r="58" spans="2:18" x14ac:dyDescent="0.2">
      <c r="B58" s="8"/>
    </row>
    <row r="59" spans="2:18" x14ac:dyDescent="0.2">
      <c r="B59" s="8"/>
      <c r="C59" s="8"/>
      <c r="D59" s="8"/>
    </row>
    <row r="60" spans="2:18" x14ac:dyDescent="0.2">
      <c r="B60" s="8"/>
      <c r="C60" s="8"/>
      <c r="D60" s="8"/>
    </row>
    <row r="61" spans="2:18" x14ac:dyDescent="0.2">
      <c r="B61" s="8"/>
      <c r="C61" s="8"/>
      <c r="D61" s="8"/>
    </row>
    <row r="62" spans="2:18" x14ac:dyDescent="0.2">
      <c r="C62" s="8"/>
      <c r="D62"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zoomScaleNormal="100" workbookViewId="0">
      <selection sqref="A1:D1"/>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+[5]SOLICITUD!A2</f>
        <v xml:space="preserve"> MODIFICACIÓN  PRESUPUESTARIA Nº5-2018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6"/>
    </row>
    <row r="9" spans="1:10" x14ac:dyDescent="0.2">
      <c r="A9" s="14">
        <v>0</v>
      </c>
      <c r="B9" s="15" t="s">
        <v>5</v>
      </c>
      <c r="C9" s="16"/>
      <c r="D9" s="11">
        <f>+C11</f>
        <v>30000000</v>
      </c>
    </row>
    <row r="10" spans="1:10" x14ac:dyDescent="0.2">
      <c r="A10" s="14"/>
      <c r="B10" s="15"/>
      <c r="C10" s="16"/>
    </row>
    <row r="11" spans="1:10" x14ac:dyDescent="0.2">
      <c r="A11" s="14">
        <v>0.01</v>
      </c>
      <c r="B11" s="15" t="s">
        <v>6</v>
      </c>
      <c r="C11" s="11">
        <f>SUM(C12:C12)</f>
        <v>30000000</v>
      </c>
    </row>
    <row r="12" spans="1:10" x14ac:dyDescent="0.2">
      <c r="A12" s="9" t="s">
        <v>105</v>
      </c>
      <c r="B12" s="10" t="s">
        <v>106</v>
      </c>
      <c r="C12" s="16">
        <v>30000000</v>
      </c>
    </row>
    <row r="13" spans="1:10" ht="44.25" customHeight="1" x14ac:dyDescent="0.2">
      <c r="B13" s="54" t="s">
        <v>245</v>
      </c>
      <c r="C13" s="16"/>
    </row>
    <row r="14" spans="1:10" ht="29.25" customHeight="1" x14ac:dyDescent="0.2">
      <c r="B14" s="54"/>
      <c r="C14" s="16"/>
    </row>
    <row r="15" spans="1:10" x14ac:dyDescent="0.2">
      <c r="A15" s="14">
        <v>9</v>
      </c>
      <c r="B15" s="15" t="s">
        <v>239</v>
      </c>
      <c r="C15" s="16"/>
      <c r="D15" s="11">
        <f>+C17</f>
        <v>1374580.62</v>
      </c>
    </row>
    <row r="16" spans="1:10" x14ac:dyDescent="0.2">
      <c r="A16" s="14"/>
      <c r="B16" s="15"/>
      <c r="C16" s="16"/>
      <c r="J16" s="39"/>
    </row>
    <row r="17" spans="1:10" x14ac:dyDescent="0.2">
      <c r="A17" s="14">
        <v>9.02</v>
      </c>
      <c r="B17" s="15" t="s">
        <v>240</v>
      </c>
      <c r="C17" s="11">
        <f>+C18</f>
        <v>1374580.62</v>
      </c>
      <c r="J17" s="39"/>
    </row>
    <row r="18" spans="1:10" ht="19.5" customHeight="1" x14ac:dyDescent="0.2">
      <c r="A18" s="9" t="s">
        <v>241</v>
      </c>
      <c r="B18" s="9" t="s">
        <v>242</v>
      </c>
      <c r="C18" s="16">
        <v>1374580.62</v>
      </c>
      <c r="J18" s="39"/>
    </row>
    <row r="19" spans="1:10" ht="67.5" customHeight="1" x14ac:dyDescent="0.2">
      <c r="B19" s="9"/>
      <c r="C19" s="16"/>
      <c r="J19" s="39"/>
    </row>
    <row r="20" spans="1:10" x14ac:dyDescent="0.2">
      <c r="B20" s="30" t="s">
        <v>76</v>
      </c>
      <c r="C20" s="16"/>
      <c r="J20" s="39"/>
    </row>
    <row r="21" spans="1:10" ht="13.5" thickBot="1" x14ac:dyDescent="0.25">
      <c r="D21" s="93">
        <f>SUM(D9:D18)</f>
        <v>31374580.620000001</v>
      </c>
      <c r="J21" s="39"/>
    </row>
    <row r="22" spans="1:10" ht="13.5" thickTop="1" x14ac:dyDescent="0.2"/>
    <row r="46" spans="3:3" x14ac:dyDescent="0.2">
      <c r="C46" s="5" t="s">
        <v>163</v>
      </c>
    </row>
  </sheetData>
  <mergeCells count="2">
    <mergeCell ref="A1:D1"/>
    <mergeCell ref="A2:D2"/>
  </mergeCells>
  <printOptions horizontalCentered="1" verticalCentered="1"/>
  <pageMargins left="0.39370078740157483" right="0.39370078740157483" top="0.39370078740157483" bottom="0.39370078740157483" header="0" footer="0"/>
  <pageSetup scale="80"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B13" zoomScaleNormal="100" zoomScaleSheetLayoutView="100" workbookViewId="0">
      <selection activeCell="I36" sqref="I36"/>
    </sheetView>
  </sheetViews>
  <sheetFormatPr baseColWidth="10" defaultRowHeight="12.75" x14ac:dyDescent="0.2"/>
  <cols>
    <col min="1" max="1" width="19" style="56" customWidth="1"/>
    <col min="2" max="2" width="51.42578125" style="56" customWidth="1"/>
    <col min="3" max="3" width="20.140625" style="56" customWidth="1"/>
    <col min="4" max="4" width="17.5703125" style="56" customWidth="1"/>
    <col min="5" max="5" width="14.85546875" style="56" bestFit="1" customWidth="1"/>
    <col min="6" max="8" width="11.42578125" style="56"/>
    <col min="9" max="9" width="18.140625" style="56" customWidth="1"/>
    <col min="10" max="10" width="15.42578125" style="56" bestFit="1" customWidth="1"/>
    <col min="11" max="16384" width="11.42578125" style="56"/>
  </cols>
  <sheetData>
    <row r="1" spans="1:5" x14ac:dyDescent="0.2">
      <c r="A1" s="101" t="str">
        <f>+'P. Ext Nº1'!A2</f>
        <v>PRESUPUESTO EXTRAORDINARIO No. 1-2018</v>
      </c>
      <c r="B1" s="101"/>
      <c r="C1" s="101"/>
      <c r="D1" s="101"/>
    </row>
    <row r="2" spans="1:5" x14ac:dyDescent="0.2">
      <c r="A2" s="101" t="s">
        <v>0</v>
      </c>
      <c r="B2" s="101"/>
      <c r="C2" s="101"/>
      <c r="D2" s="101"/>
    </row>
    <row r="3" spans="1:5" x14ac:dyDescent="0.2">
      <c r="A3" s="101" t="s">
        <v>208</v>
      </c>
      <c r="B3" s="101"/>
      <c r="C3" s="101"/>
      <c r="D3" s="101"/>
    </row>
    <row r="4" spans="1:5" x14ac:dyDescent="0.2">
      <c r="A4" s="101" t="s">
        <v>165</v>
      </c>
      <c r="B4" s="101"/>
      <c r="C4" s="101"/>
      <c r="D4" s="101"/>
    </row>
    <row r="5" spans="1:5" x14ac:dyDescent="0.2">
      <c r="A5" s="65"/>
      <c r="B5" s="65"/>
      <c r="C5" s="65"/>
      <c r="D5" s="65"/>
    </row>
    <row r="6" spans="1:5" ht="15" x14ac:dyDescent="0.25">
      <c r="A6" s="65"/>
      <c r="B6" s="98" t="s">
        <v>166</v>
      </c>
      <c r="C6" s="98"/>
      <c r="D6" s="98"/>
    </row>
    <row r="7" spans="1:5" x14ac:dyDescent="0.2">
      <c r="A7" s="64" t="s">
        <v>3</v>
      </c>
      <c r="B7" s="65" t="s">
        <v>172</v>
      </c>
      <c r="C7" s="61"/>
      <c r="D7" s="75" t="s">
        <v>79</v>
      </c>
    </row>
    <row r="8" spans="1:5" x14ac:dyDescent="0.2">
      <c r="A8" s="59"/>
      <c r="C8" s="61"/>
      <c r="D8" s="61"/>
    </row>
    <row r="9" spans="1:5" x14ac:dyDescent="0.2">
      <c r="A9" s="64"/>
      <c r="B9" s="64"/>
      <c r="C9" s="66"/>
      <c r="D9" s="66"/>
    </row>
    <row r="10" spans="1:5" x14ac:dyDescent="0.2">
      <c r="A10" s="64" t="s">
        <v>181</v>
      </c>
      <c r="B10" s="64" t="s">
        <v>182</v>
      </c>
      <c r="C10" s="66"/>
      <c r="D10" s="66"/>
      <c r="E10" s="66">
        <v>305158000</v>
      </c>
    </row>
    <row r="11" spans="1:5" x14ac:dyDescent="0.2">
      <c r="A11" s="64"/>
      <c r="B11" s="64"/>
      <c r="C11" s="66"/>
      <c r="D11" s="66"/>
    </row>
    <row r="12" spans="1:5" x14ac:dyDescent="0.2">
      <c r="A12" s="64" t="s">
        <v>183</v>
      </c>
      <c r="B12" s="64" t="s">
        <v>184</v>
      </c>
      <c r="C12" s="66"/>
      <c r="D12" s="66">
        <f>+C14+C15</f>
        <v>305158000</v>
      </c>
    </row>
    <row r="13" spans="1:5" x14ac:dyDescent="0.2">
      <c r="A13" s="64"/>
      <c r="B13" s="64"/>
      <c r="C13" s="66"/>
      <c r="D13" s="66"/>
    </row>
    <row r="14" spans="1:5" x14ac:dyDescent="0.2">
      <c r="A14" s="59" t="s">
        <v>168</v>
      </c>
      <c r="B14" s="60" t="s">
        <v>169</v>
      </c>
      <c r="C14" s="61">
        <v>178459155</v>
      </c>
      <c r="D14" s="66"/>
    </row>
    <row r="15" spans="1:5" x14ac:dyDescent="0.2">
      <c r="A15" s="59" t="s">
        <v>170</v>
      </c>
      <c r="B15" s="60" t="s">
        <v>171</v>
      </c>
      <c r="C15" s="61">
        <v>126698845</v>
      </c>
      <c r="D15" s="66"/>
    </row>
    <row r="16" spans="1:5" ht="44.25" customHeight="1" x14ac:dyDescent="0.2">
      <c r="A16" s="64"/>
      <c r="B16" s="102" t="s">
        <v>209</v>
      </c>
      <c r="C16" s="102"/>
      <c r="D16" s="66"/>
      <c r="E16" s="66"/>
    </row>
    <row r="17" spans="1:5" x14ac:dyDescent="0.2">
      <c r="A17" s="60"/>
      <c r="B17" s="60"/>
      <c r="C17" s="61"/>
      <c r="D17" s="66"/>
      <c r="E17" s="90"/>
    </row>
    <row r="18" spans="1:5" ht="13.5" thickBot="1" x14ac:dyDescent="0.25">
      <c r="A18" s="59"/>
      <c r="B18" s="60"/>
      <c r="C18" s="61"/>
      <c r="D18" s="66"/>
      <c r="E18" s="91"/>
    </row>
    <row r="19" spans="1:5" ht="14.25" thickTop="1" thickBot="1" x14ac:dyDescent="0.25">
      <c r="A19" s="59"/>
      <c r="B19" s="71" t="s">
        <v>187</v>
      </c>
      <c r="C19" s="72"/>
      <c r="D19" s="72"/>
      <c r="E19" s="72">
        <f>SUM(E10:E18)</f>
        <v>305158000</v>
      </c>
    </row>
    <row r="20" spans="1:5" ht="13.5" thickTop="1" x14ac:dyDescent="0.2">
      <c r="A20" s="65"/>
      <c r="B20" s="65"/>
      <c r="C20" s="65"/>
      <c r="D20" s="65"/>
    </row>
    <row r="21" spans="1:5" x14ac:dyDescent="0.2">
      <c r="A21" s="65"/>
      <c r="B21" s="65"/>
      <c r="C21" s="65"/>
      <c r="D21" s="65"/>
    </row>
    <row r="22" spans="1:5" x14ac:dyDescent="0.2">
      <c r="A22" s="65"/>
      <c r="B22" s="65"/>
      <c r="C22" s="65"/>
      <c r="D22" s="65"/>
    </row>
    <row r="23" spans="1:5" ht="15" x14ac:dyDescent="0.25">
      <c r="A23" s="65"/>
      <c r="B23" s="98" t="s">
        <v>2</v>
      </c>
      <c r="C23" s="98"/>
      <c r="D23" s="98"/>
    </row>
    <row r="24" spans="1:5" x14ac:dyDescent="0.2">
      <c r="A24" s="64"/>
      <c r="B24" s="65"/>
      <c r="C24" s="61"/>
      <c r="D24" s="75"/>
    </row>
    <row r="25" spans="1:5" x14ac:dyDescent="0.2">
      <c r="A25" s="64" t="s">
        <v>3</v>
      </c>
      <c r="B25" s="65" t="s">
        <v>172</v>
      </c>
      <c r="C25" s="99" t="s">
        <v>79</v>
      </c>
      <c r="D25" s="99"/>
      <c r="E25" s="99"/>
    </row>
    <row r="26" spans="1:5" x14ac:dyDescent="0.2">
      <c r="A26" s="64"/>
      <c r="B26" s="65"/>
      <c r="C26" s="75"/>
      <c r="D26" s="75"/>
    </row>
    <row r="27" spans="1:5" x14ac:dyDescent="0.2">
      <c r="A27" s="64"/>
      <c r="B27" s="64" t="s">
        <v>33</v>
      </c>
      <c r="C27" s="75"/>
      <c r="D27" s="61"/>
      <c r="E27" s="75">
        <f>+D29+D34</f>
        <v>23627000</v>
      </c>
    </row>
    <row r="28" spans="1:5" x14ac:dyDescent="0.2">
      <c r="A28" s="64"/>
      <c r="B28" s="64"/>
      <c r="C28" s="75"/>
      <c r="D28" s="75"/>
    </row>
    <row r="29" spans="1:5" x14ac:dyDescent="0.2">
      <c r="A29" s="64"/>
      <c r="B29" s="64" t="s">
        <v>188</v>
      </c>
      <c r="C29" s="75"/>
      <c r="D29" s="75">
        <f>+D30</f>
        <v>2000000</v>
      </c>
    </row>
    <row r="30" spans="1:5" x14ac:dyDescent="0.2">
      <c r="A30" s="60" t="s">
        <v>189</v>
      </c>
      <c r="B30" s="60" t="s">
        <v>210</v>
      </c>
      <c r="C30" s="77"/>
      <c r="D30" s="78">
        <f>+C31</f>
        <v>2000000</v>
      </c>
    </row>
    <row r="31" spans="1:5" x14ac:dyDescent="0.2">
      <c r="A31" s="64"/>
      <c r="B31" s="79" t="s">
        <v>191</v>
      </c>
      <c r="C31" s="80">
        <v>2000000</v>
      </c>
      <c r="D31" s="75"/>
    </row>
    <row r="32" spans="1:5" ht="46.5" customHeight="1" x14ac:dyDescent="0.2">
      <c r="A32" s="64"/>
      <c r="B32" s="102" t="s">
        <v>211</v>
      </c>
      <c r="C32" s="102"/>
      <c r="D32" s="75"/>
    </row>
    <row r="33" spans="1:5" x14ac:dyDescent="0.2">
      <c r="A33" s="64"/>
      <c r="B33" s="65"/>
      <c r="C33" s="77"/>
      <c r="D33" s="75"/>
    </row>
    <row r="34" spans="1:5" x14ac:dyDescent="0.2">
      <c r="A34" s="64"/>
      <c r="B34" s="64" t="s">
        <v>192</v>
      </c>
      <c r="C34" s="77"/>
      <c r="D34" s="75">
        <f>+D35+D39</f>
        <v>21627000</v>
      </c>
    </row>
    <row r="35" spans="1:5" x14ac:dyDescent="0.2">
      <c r="A35" s="56" t="s">
        <v>139</v>
      </c>
      <c r="B35" s="56" t="s">
        <v>193</v>
      </c>
      <c r="C35" s="81"/>
      <c r="D35" s="61">
        <f>+C36</f>
        <v>6450000</v>
      </c>
    </row>
    <row r="36" spans="1:5" ht="15" customHeight="1" x14ac:dyDescent="0.2">
      <c r="B36" s="79" t="s">
        <v>191</v>
      </c>
      <c r="C36" s="81">
        <v>6450000</v>
      </c>
      <c r="D36" s="61"/>
    </row>
    <row r="37" spans="1:5" ht="56.25" customHeight="1" x14ac:dyDescent="0.2">
      <c r="B37" s="102" t="s">
        <v>212</v>
      </c>
      <c r="C37" s="102"/>
      <c r="D37" s="61"/>
    </row>
    <row r="38" spans="1:5" x14ac:dyDescent="0.2">
      <c r="C38" s="81"/>
      <c r="D38" s="61"/>
    </row>
    <row r="39" spans="1:5" x14ac:dyDescent="0.2">
      <c r="A39" s="61" t="s">
        <v>46</v>
      </c>
      <c r="B39" s="82" t="s">
        <v>194</v>
      </c>
      <c r="C39" s="83"/>
      <c r="D39" s="84">
        <f>+C40</f>
        <v>15177000</v>
      </c>
      <c r="E39" s="60"/>
    </row>
    <row r="40" spans="1:5" x14ac:dyDescent="0.2">
      <c r="A40" s="61"/>
      <c r="B40" s="79" t="s">
        <v>195</v>
      </c>
      <c r="C40" s="83">
        <v>15177000</v>
      </c>
      <c r="D40" s="84"/>
      <c r="E40" s="60"/>
    </row>
    <row r="41" spans="1:5" ht="28.5" customHeight="1" x14ac:dyDescent="0.2">
      <c r="A41" s="61"/>
      <c r="B41" s="102" t="s">
        <v>213</v>
      </c>
      <c r="C41" s="102"/>
      <c r="D41" s="84"/>
      <c r="E41" s="60"/>
    </row>
    <row r="42" spans="1:5" x14ac:dyDescent="0.2">
      <c r="A42" s="64"/>
      <c r="B42" s="64"/>
      <c r="C42" s="66"/>
      <c r="D42" s="66"/>
    </row>
    <row r="43" spans="1:5" x14ac:dyDescent="0.2">
      <c r="A43" s="64"/>
      <c r="B43" s="64" t="s">
        <v>61</v>
      </c>
      <c r="C43" s="66"/>
      <c r="D43" s="61"/>
      <c r="E43" s="66">
        <f>+D45+D51+D58</f>
        <v>276177224</v>
      </c>
    </row>
    <row r="44" spans="1:5" x14ac:dyDescent="0.2">
      <c r="A44" s="64"/>
      <c r="B44" s="64"/>
      <c r="C44" s="66"/>
      <c r="D44" s="66"/>
    </row>
    <row r="45" spans="1:5" x14ac:dyDescent="0.2">
      <c r="A45" s="64"/>
      <c r="B45" s="64" t="s">
        <v>63</v>
      </c>
      <c r="C45" s="66"/>
      <c r="D45" s="66">
        <f>+D46</f>
        <v>248177224</v>
      </c>
    </row>
    <row r="46" spans="1:5" x14ac:dyDescent="0.2">
      <c r="A46" s="60" t="s">
        <v>66</v>
      </c>
      <c r="B46" s="60" t="s">
        <v>67</v>
      </c>
      <c r="C46" s="66"/>
      <c r="D46" s="82">
        <f>+C47+C48</f>
        <v>248177224</v>
      </c>
    </row>
    <row r="47" spans="1:5" x14ac:dyDescent="0.2">
      <c r="A47" s="60"/>
      <c r="B47" s="79" t="s">
        <v>196</v>
      </c>
      <c r="C47" s="85">
        <v>124088612</v>
      </c>
      <c r="D47" s="66"/>
    </row>
    <row r="48" spans="1:5" x14ac:dyDescent="0.2">
      <c r="A48" s="60"/>
      <c r="B48" s="79" t="s">
        <v>195</v>
      </c>
      <c r="C48" s="85">
        <v>124088612</v>
      </c>
      <c r="D48" s="66"/>
    </row>
    <row r="49" spans="1:5" ht="26.25" customHeight="1" x14ac:dyDescent="0.2">
      <c r="A49" s="60"/>
      <c r="B49" s="102" t="s">
        <v>214</v>
      </c>
      <c r="C49" s="102"/>
      <c r="D49" s="66"/>
    </row>
    <row r="50" spans="1:5" x14ac:dyDescent="0.2">
      <c r="A50" s="64"/>
      <c r="B50" s="64"/>
      <c r="C50" s="61"/>
      <c r="D50" s="61"/>
    </row>
    <row r="51" spans="1:5" x14ac:dyDescent="0.2">
      <c r="A51" s="64">
        <v>5.0199999999999996</v>
      </c>
      <c r="B51" s="64" t="s">
        <v>69</v>
      </c>
      <c r="C51" s="66"/>
      <c r="D51" s="66">
        <f>+D52</f>
        <v>11000000</v>
      </c>
    </row>
    <row r="52" spans="1:5" x14ac:dyDescent="0.2">
      <c r="A52" s="60" t="s">
        <v>70</v>
      </c>
      <c r="B52" s="60" t="s">
        <v>71</v>
      </c>
      <c r="C52" s="61"/>
      <c r="D52" s="61">
        <f>SUM(C53:C55)</f>
        <v>11000000</v>
      </c>
    </row>
    <row r="53" spans="1:5" x14ac:dyDescent="0.2">
      <c r="A53" s="60"/>
      <c r="B53" s="79" t="s">
        <v>196</v>
      </c>
      <c r="C53" s="85">
        <v>3849999.9999999995</v>
      </c>
      <c r="D53" s="61"/>
    </row>
    <row r="54" spans="1:5" x14ac:dyDescent="0.2">
      <c r="A54" s="60"/>
      <c r="B54" s="79" t="s">
        <v>195</v>
      </c>
      <c r="C54" s="85">
        <v>4400000</v>
      </c>
      <c r="D54" s="61"/>
    </row>
    <row r="55" spans="1:5" x14ac:dyDescent="0.2">
      <c r="A55" s="60"/>
      <c r="B55" s="79" t="s">
        <v>191</v>
      </c>
      <c r="C55" s="85">
        <v>2750000</v>
      </c>
      <c r="D55" s="61"/>
    </row>
    <row r="56" spans="1:5" ht="27" customHeight="1" x14ac:dyDescent="0.2">
      <c r="A56" s="60"/>
      <c r="B56" s="102" t="s">
        <v>215</v>
      </c>
      <c r="C56" s="102"/>
      <c r="D56" s="61"/>
    </row>
    <row r="57" spans="1:5" x14ac:dyDescent="0.2">
      <c r="A57" s="60"/>
      <c r="B57" s="79"/>
      <c r="C57" s="85"/>
      <c r="D57" s="61"/>
    </row>
    <row r="58" spans="1:5" x14ac:dyDescent="0.2">
      <c r="A58" s="64"/>
      <c r="B58" s="86" t="s">
        <v>200</v>
      </c>
      <c r="C58" s="85"/>
      <c r="D58" s="66">
        <f>+D59</f>
        <v>17000000</v>
      </c>
    </row>
    <row r="59" spans="1:5" x14ac:dyDescent="0.2">
      <c r="A59" s="60" t="s">
        <v>201</v>
      </c>
      <c r="B59" s="87" t="s">
        <v>202</v>
      </c>
      <c r="C59" s="85"/>
      <c r="D59" s="61">
        <f>+C60+C61</f>
        <v>17000000</v>
      </c>
    </row>
    <row r="60" spans="1:5" x14ac:dyDescent="0.2">
      <c r="A60" s="60"/>
      <c r="B60" s="79" t="s">
        <v>196</v>
      </c>
      <c r="C60" s="85">
        <v>8500000</v>
      </c>
      <c r="D60" s="61"/>
    </row>
    <row r="61" spans="1:5" x14ac:dyDescent="0.2">
      <c r="A61" s="60"/>
      <c r="B61" s="79" t="s">
        <v>195</v>
      </c>
      <c r="C61" s="81">
        <v>8500000</v>
      </c>
      <c r="D61" s="61"/>
    </row>
    <row r="62" spans="1:5" ht="51" customHeight="1" x14ac:dyDescent="0.2">
      <c r="A62" s="60"/>
      <c r="B62" s="102" t="s">
        <v>216</v>
      </c>
      <c r="C62" s="102"/>
      <c r="D62" s="61"/>
    </row>
    <row r="63" spans="1:5" x14ac:dyDescent="0.2">
      <c r="A63" s="60"/>
      <c r="B63" s="79"/>
      <c r="C63" s="81"/>
      <c r="D63" s="61"/>
    </row>
    <row r="64" spans="1:5" x14ac:dyDescent="0.2">
      <c r="A64" s="64">
        <v>6</v>
      </c>
      <c r="B64" s="67" t="s">
        <v>203</v>
      </c>
      <c r="C64" s="81"/>
      <c r="D64" s="61"/>
      <c r="E64" s="66">
        <f>+D66</f>
        <v>5353776</v>
      </c>
    </row>
    <row r="65" spans="1:10" x14ac:dyDescent="0.2">
      <c r="A65" s="64"/>
      <c r="B65" s="67"/>
      <c r="C65" s="81"/>
      <c r="D65" s="61"/>
    </row>
    <row r="66" spans="1:10" x14ac:dyDescent="0.2">
      <c r="A66" s="64">
        <v>6.01</v>
      </c>
      <c r="B66" s="88" t="s">
        <v>204</v>
      </c>
      <c r="C66" s="81"/>
      <c r="D66" s="66">
        <f>+D67</f>
        <v>5353776</v>
      </c>
    </row>
    <row r="67" spans="1:10" x14ac:dyDescent="0.2">
      <c r="A67" s="60" t="s">
        <v>205</v>
      </c>
      <c r="B67" s="60" t="s">
        <v>206</v>
      </c>
      <c r="C67" s="81"/>
      <c r="D67" s="61">
        <v>5353776</v>
      </c>
    </row>
    <row r="68" spans="1:10" x14ac:dyDescent="0.2">
      <c r="A68" s="59"/>
      <c r="B68" s="79" t="s">
        <v>191</v>
      </c>
      <c r="C68" s="81">
        <f>+D67</f>
        <v>5353776</v>
      </c>
      <c r="D68" s="84"/>
    </row>
    <row r="69" spans="1:10" ht="32.25" customHeight="1" x14ac:dyDescent="0.2">
      <c r="A69" s="59"/>
      <c r="B69" s="102" t="s">
        <v>217</v>
      </c>
      <c r="C69" s="102"/>
      <c r="D69" s="84"/>
    </row>
    <row r="70" spans="1:10" x14ac:dyDescent="0.2">
      <c r="A70" s="59"/>
      <c r="B70" s="79"/>
      <c r="C70" s="81"/>
      <c r="D70" s="84"/>
    </row>
    <row r="71" spans="1:10" ht="13.5" thickBot="1" x14ac:dyDescent="0.25">
      <c r="A71" s="59"/>
      <c r="B71" s="89" t="s">
        <v>207</v>
      </c>
      <c r="C71" s="72"/>
      <c r="D71" s="73"/>
      <c r="E71" s="73">
        <f>SUM(E27:E70)</f>
        <v>305158000</v>
      </c>
      <c r="I71" s="56">
        <v>185841566.65549994</v>
      </c>
      <c r="J71" s="68">
        <f>+E71-I71</f>
        <v>119316433.34450006</v>
      </c>
    </row>
    <row r="72" spans="1:10" ht="13.5" thickTop="1" x14ac:dyDescent="0.2">
      <c r="I72" s="74">
        <v>185840000</v>
      </c>
      <c r="J72" s="74">
        <f>+I72-E71</f>
        <v>-119318000</v>
      </c>
    </row>
    <row r="73" spans="1:10" x14ac:dyDescent="0.2">
      <c r="J73" s="74">
        <f>+D46+J72</f>
        <v>128859224</v>
      </c>
    </row>
    <row r="75" spans="1:10" x14ac:dyDescent="0.2">
      <c r="J75" s="56">
        <f>3.3+128.86</f>
        <v>132.16000000000003</v>
      </c>
    </row>
  </sheetData>
  <mergeCells count="15">
    <mergeCell ref="B16:C16"/>
    <mergeCell ref="A1:D1"/>
    <mergeCell ref="A2:D2"/>
    <mergeCell ref="A3:D3"/>
    <mergeCell ref="A4:D4"/>
    <mergeCell ref="B6:D6"/>
    <mergeCell ref="B56:C56"/>
    <mergeCell ref="B62:C62"/>
    <mergeCell ref="B69:C69"/>
    <mergeCell ref="B23:D23"/>
    <mergeCell ref="C25:E25"/>
    <mergeCell ref="B32:C32"/>
    <mergeCell ref="B37:C37"/>
    <mergeCell ref="B41:C41"/>
    <mergeCell ref="B49:C49"/>
  </mergeCells>
  <printOptions horizontalCentered="1" verticalCentered="1"/>
  <pageMargins left="0.39370078740157483" right="0.39370078740157483" top="0.39370078740157483" bottom="0.39370078740157483" header="0" footer="0"/>
  <pageSetup scale="80" orientation="portrait" r:id="rId1"/>
  <headerFooter alignWithMargins="0">
    <oddFooter>Página &amp;P de &amp;N</oddFooter>
  </headerFooter>
  <rowBreaks count="1" manualBreakCount="1">
    <brk id="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05"/>
  <sheetViews>
    <sheetView view="pageBreakPreview" zoomScaleNormal="100" zoomScaleSheetLayoutView="100" workbookViewId="0">
      <selection activeCell="B77" sqref="B77"/>
    </sheetView>
  </sheetViews>
  <sheetFormatPr baseColWidth="10" defaultRowHeight="12.75" x14ac:dyDescent="0.2"/>
  <cols>
    <col min="1" max="1" width="9.7109375" style="9"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16384" width="11.42578125" style="8"/>
  </cols>
  <sheetData>
    <row r="1" spans="1:11" s="4" customFormat="1" ht="14.25" x14ac:dyDescent="0.2">
      <c r="A1" s="103" t="s">
        <v>0</v>
      </c>
      <c r="B1" s="103"/>
      <c r="C1" s="103"/>
      <c r="D1" s="103"/>
      <c r="E1" s="1"/>
      <c r="F1" s="2"/>
      <c r="G1" s="2"/>
      <c r="H1" s="3"/>
    </row>
    <row r="2" spans="1:11" ht="14.25" customHeight="1" x14ac:dyDescent="0.2">
      <c r="A2" s="103" t="s">
        <v>1</v>
      </c>
      <c r="B2" s="103"/>
      <c r="C2" s="103"/>
      <c r="D2" s="103"/>
    </row>
    <row r="3" spans="1:11" ht="10.5" customHeight="1" x14ac:dyDescent="0.2"/>
    <row r="4" spans="1:11" ht="10.5" customHeight="1" x14ac:dyDescent="0.2"/>
    <row r="5" spans="1:11" x14ac:dyDescent="0.2">
      <c r="A5" s="12" t="s">
        <v>2</v>
      </c>
      <c r="B5" s="12"/>
      <c r="C5" s="13"/>
      <c r="D5" s="13"/>
    </row>
    <row r="6" spans="1:11" ht="11.25" customHeight="1" x14ac:dyDescent="0.2"/>
    <row r="7" spans="1:11" x14ac:dyDescent="0.2">
      <c r="A7" s="14" t="s">
        <v>3</v>
      </c>
      <c r="B7" s="15" t="s">
        <v>4</v>
      </c>
      <c r="C7" s="16"/>
      <c r="F7" s="17">
        <v>1</v>
      </c>
      <c r="G7" s="17">
        <v>2</v>
      </c>
      <c r="H7" s="18">
        <v>3</v>
      </c>
      <c r="I7" s="19"/>
      <c r="J7" s="19"/>
      <c r="K7" s="19"/>
    </row>
    <row r="8" spans="1:11" x14ac:dyDescent="0.2">
      <c r="A8" s="14"/>
      <c r="B8" s="15"/>
      <c r="C8" s="16"/>
      <c r="F8" s="17"/>
      <c r="G8" s="17"/>
      <c r="H8" s="18"/>
      <c r="I8" s="19"/>
      <c r="J8" s="19"/>
      <c r="K8" s="19"/>
    </row>
    <row r="9" spans="1:11" x14ac:dyDescent="0.2">
      <c r="A9" s="14">
        <v>0</v>
      </c>
      <c r="B9" s="15" t="s">
        <v>5</v>
      </c>
      <c r="C9" s="16"/>
      <c r="D9" s="11">
        <f>+C11+C14+C20+C24</f>
        <v>31460474.600000001</v>
      </c>
      <c r="F9" s="17"/>
      <c r="G9" s="17"/>
      <c r="H9" s="18"/>
      <c r="I9" s="19"/>
      <c r="J9" s="19"/>
      <c r="K9" s="19"/>
    </row>
    <row r="10" spans="1:11" x14ac:dyDescent="0.2">
      <c r="A10" s="14"/>
      <c r="B10" s="15"/>
      <c r="C10" s="16"/>
      <c r="F10" s="17"/>
      <c r="G10" s="17"/>
      <c r="H10" s="18"/>
      <c r="I10" s="19"/>
      <c r="J10" s="19"/>
      <c r="K10" s="19"/>
    </row>
    <row r="11" spans="1:11" x14ac:dyDescent="0.2">
      <c r="A11" s="14">
        <v>0.01</v>
      </c>
      <c r="B11" s="15" t="s">
        <v>6</v>
      </c>
      <c r="C11" s="11">
        <f>SUM(C12:C12)</f>
        <v>17863080</v>
      </c>
      <c r="F11" s="17"/>
      <c r="G11" s="17"/>
      <c r="H11" s="18"/>
      <c r="I11" s="19"/>
      <c r="J11" s="19"/>
      <c r="K11" s="19"/>
    </row>
    <row r="12" spans="1:11" x14ac:dyDescent="0.2">
      <c r="A12" s="9" t="s">
        <v>7</v>
      </c>
      <c r="B12" s="10" t="s">
        <v>8</v>
      </c>
      <c r="C12" s="16">
        <v>17863080</v>
      </c>
      <c r="F12" s="17"/>
      <c r="G12" s="17"/>
      <c r="H12" s="18"/>
      <c r="I12" s="19"/>
      <c r="J12" s="19"/>
      <c r="K12" s="19"/>
    </row>
    <row r="13" spans="1:11" x14ac:dyDescent="0.2">
      <c r="A13" s="20"/>
      <c r="B13" s="20"/>
      <c r="C13" s="16"/>
      <c r="F13" s="17"/>
      <c r="G13" s="17"/>
      <c r="H13" s="18"/>
      <c r="I13" s="19"/>
      <c r="J13" s="19"/>
      <c r="K13" s="19"/>
    </row>
    <row r="14" spans="1:11" x14ac:dyDescent="0.2">
      <c r="A14" s="14">
        <v>0.02</v>
      </c>
      <c r="B14" s="15" t="s">
        <v>9</v>
      </c>
      <c r="C14" s="11">
        <f>SUM(C15:C18)</f>
        <v>8220887</v>
      </c>
      <c r="F14" s="17"/>
      <c r="G14" s="17"/>
      <c r="H14" s="18"/>
      <c r="I14" s="19"/>
      <c r="J14" s="19"/>
      <c r="K14" s="19"/>
    </row>
    <row r="15" spans="1:11" x14ac:dyDescent="0.2">
      <c r="A15" s="20" t="s">
        <v>10</v>
      </c>
      <c r="B15" s="20" t="s">
        <v>11</v>
      </c>
      <c r="C15" s="16">
        <v>2390044</v>
      </c>
      <c r="F15" s="17"/>
      <c r="G15" s="17"/>
      <c r="H15" s="18"/>
      <c r="I15" s="19"/>
      <c r="J15" s="19"/>
      <c r="K15" s="19"/>
    </row>
    <row r="16" spans="1:11" x14ac:dyDescent="0.2">
      <c r="A16" s="20" t="s">
        <v>12</v>
      </c>
      <c r="B16" s="20" t="s">
        <v>13</v>
      </c>
      <c r="C16" s="16">
        <v>2006459</v>
      </c>
      <c r="F16" s="17"/>
      <c r="G16" s="17"/>
      <c r="H16" s="18"/>
      <c r="I16" s="19"/>
      <c r="J16" s="19"/>
      <c r="K16" s="19"/>
    </row>
    <row r="17" spans="1:11" x14ac:dyDescent="0.2">
      <c r="A17" s="20" t="s">
        <v>14</v>
      </c>
      <c r="B17" s="20" t="s">
        <v>15</v>
      </c>
      <c r="C17" s="16">
        <v>3313409</v>
      </c>
      <c r="F17" s="17"/>
      <c r="G17" s="17"/>
      <c r="H17" s="18"/>
      <c r="I17" s="19"/>
      <c r="J17" s="19"/>
      <c r="K17" s="19"/>
    </row>
    <row r="18" spans="1:11" x14ac:dyDescent="0.2">
      <c r="A18" s="20" t="s">
        <v>16</v>
      </c>
      <c r="B18" s="20" t="s">
        <v>17</v>
      </c>
      <c r="C18" s="16">
        <v>510975</v>
      </c>
      <c r="F18" s="17"/>
      <c r="G18" s="17"/>
      <c r="H18" s="18"/>
      <c r="I18" s="19"/>
      <c r="J18" s="19"/>
      <c r="K18" s="19"/>
    </row>
    <row r="19" spans="1:11" x14ac:dyDescent="0.2">
      <c r="A19" s="20"/>
      <c r="B19" s="20"/>
      <c r="C19" s="16"/>
      <c r="F19" s="17"/>
      <c r="G19" s="17"/>
      <c r="H19" s="18"/>
      <c r="I19" s="19"/>
      <c r="J19" s="19"/>
      <c r="K19" s="19"/>
    </row>
    <row r="20" spans="1:11" x14ac:dyDescent="0.2">
      <c r="A20" s="14">
        <v>0.04</v>
      </c>
      <c r="B20" s="15" t="s">
        <v>18</v>
      </c>
      <c r="C20" s="11">
        <f>SUM(C21:C22)</f>
        <v>2347557.0499999998</v>
      </c>
      <c r="F20" s="17"/>
      <c r="G20" s="17"/>
      <c r="H20" s="18"/>
      <c r="I20" s="19"/>
      <c r="J20" s="19"/>
      <c r="K20" s="19"/>
    </row>
    <row r="21" spans="1:11" x14ac:dyDescent="0.2">
      <c r="A21" s="20" t="s">
        <v>19</v>
      </c>
      <c r="B21" s="20" t="s">
        <v>20</v>
      </c>
      <c r="C21" s="16">
        <v>2227169.5</v>
      </c>
      <c r="F21" s="17"/>
      <c r="G21" s="17"/>
      <c r="H21" s="18"/>
      <c r="I21" s="19"/>
      <c r="J21" s="19"/>
      <c r="K21" s="19"/>
    </row>
    <row r="22" spans="1:11" x14ac:dyDescent="0.2">
      <c r="A22" s="20" t="s">
        <v>21</v>
      </c>
      <c r="B22" s="20" t="s">
        <v>22</v>
      </c>
      <c r="C22" s="16">
        <v>120387.55</v>
      </c>
      <c r="F22" s="17"/>
      <c r="G22" s="17"/>
      <c r="H22" s="18"/>
      <c r="I22" s="19"/>
      <c r="J22" s="19"/>
      <c r="K22" s="19"/>
    </row>
    <row r="23" spans="1:11" x14ac:dyDescent="0.2">
      <c r="A23" s="21"/>
      <c r="B23" s="22"/>
      <c r="C23" s="16"/>
      <c r="F23" s="17"/>
      <c r="G23" s="17"/>
      <c r="H23" s="18"/>
      <c r="I23" s="19"/>
      <c r="J23" s="19"/>
      <c r="K23" s="19"/>
    </row>
    <row r="24" spans="1:11" ht="25.5" x14ac:dyDescent="0.2">
      <c r="A24" s="14">
        <v>0.05</v>
      </c>
      <c r="B24" s="15" t="s">
        <v>23</v>
      </c>
      <c r="C24" s="11">
        <f>SUM(C25:C28)</f>
        <v>3028950.55</v>
      </c>
      <c r="F24" s="17"/>
      <c r="G24" s="17"/>
      <c r="H24" s="18"/>
      <c r="I24" s="19"/>
      <c r="J24" s="19"/>
      <c r="K24" s="19"/>
    </row>
    <row r="25" spans="1:11" x14ac:dyDescent="0.2">
      <c r="A25" s="20" t="s">
        <v>24</v>
      </c>
      <c r="B25" s="20" t="s">
        <v>25</v>
      </c>
      <c r="C25" s="16">
        <v>1223137.3999999999</v>
      </c>
      <c r="F25" s="17"/>
      <c r="G25" s="17"/>
      <c r="H25" s="18"/>
      <c r="I25" s="19"/>
      <c r="J25" s="19"/>
      <c r="K25" s="19"/>
    </row>
    <row r="26" spans="1:11" x14ac:dyDescent="0.2">
      <c r="A26" s="20" t="s">
        <v>26</v>
      </c>
      <c r="B26" s="20" t="s">
        <v>27</v>
      </c>
      <c r="C26" s="16">
        <v>361162.65</v>
      </c>
      <c r="F26" s="17"/>
      <c r="G26" s="17"/>
      <c r="H26" s="18"/>
      <c r="I26" s="19"/>
      <c r="J26" s="19"/>
      <c r="K26" s="19"/>
    </row>
    <row r="27" spans="1:11" x14ac:dyDescent="0.2">
      <c r="A27" s="20" t="s">
        <v>28</v>
      </c>
      <c r="B27" s="20" t="s">
        <v>29</v>
      </c>
      <c r="C27" s="16">
        <v>722325.25</v>
      </c>
      <c r="F27" s="17"/>
      <c r="G27" s="17"/>
      <c r="H27" s="18"/>
      <c r="I27" s="19"/>
      <c r="J27" s="19"/>
      <c r="K27" s="19"/>
    </row>
    <row r="28" spans="1:11" x14ac:dyDescent="0.2">
      <c r="A28" s="20" t="s">
        <v>30</v>
      </c>
      <c r="B28" s="22" t="s">
        <v>31</v>
      </c>
      <c r="C28" s="16">
        <v>722325.25</v>
      </c>
      <c r="F28" s="17"/>
      <c r="G28" s="17"/>
      <c r="H28" s="18"/>
      <c r="I28" s="19"/>
      <c r="J28" s="19"/>
      <c r="K28" s="19"/>
    </row>
    <row r="29" spans="1:11" hidden="1" x14ac:dyDescent="0.2">
      <c r="A29" s="14"/>
      <c r="B29" s="15"/>
      <c r="C29" s="11"/>
      <c r="F29" s="17"/>
      <c r="G29" s="17"/>
      <c r="H29" s="18"/>
      <c r="I29" s="19"/>
      <c r="J29" s="19"/>
      <c r="K29" s="19"/>
    </row>
    <row r="30" spans="1:11" hidden="1" x14ac:dyDescent="0.2">
      <c r="A30" s="14" t="s">
        <v>32</v>
      </c>
      <c r="B30" s="15" t="s">
        <v>33</v>
      </c>
      <c r="C30" s="16"/>
      <c r="D30" s="11">
        <f>+C32++C36+C39</f>
        <v>0</v>
      </c>
      <c r="F30" s="17"/>
      <c r="G30" s="17"/>
      <c r="H30" s="18"/>
      <c r="I30" s="19"/>
      <c r="J30" s="19"/>
      <c r="K30" s="19"/>
    </row>
    <row r="31" spans="1:11" hidden="1" x14ac:dyDescent="0.2">
      <c r="A31" s="14"/>
      <c r="B31" s="15"/>
      <c r="C31" s="16"/>
      <c r="F31" s="17"/>
      <c r="G31" s="17"/>
      <c r="H31" s="18"/>
      <c r="I31" s="19"/>
      <c r="J31" s="19"/>
      <c r="K31" s="19"/>
    </row>
    <row r="32" spans="1:11" hidden="1" x14ac:dyDescent="0.2">
      <c r="A32" s="14" t="s">
        <v>34</v>
      </c>
      <c r="B32" s="15" t="s">
        <v>35</v>
      </c>
      <c r="C32" s="11">
        <f>SUM(C33:C34)</f>
        <v>0</v>
      </c>
      <c r="F32" s="17"/>
      <c r="G32" s="17"/>
      <c r="H32" s="18"/>
      <c r="I32" s="19"/>
      <c r="J32" s="19"/>
      <c r="K32" s="19"/>
    </row>
    <row r="33" spans="1:11" hidden="1" x14ac:dyDescent="0.2">
      <c r="A33" s="9" t="s">
        <v>36</v>
      </c>
      <c r="B33" s="9" t="s">
        <v>37</v>
      </c>
      <c r="C33" s="16"/>
      <c r="F33" s="17"/>
      <c r="G33" s="17"/>
      <c r="H33" s="18"/>
      <c r="I33" s="19"/>
      <c r="J33" s="19"/>
      <c r="K33" s="19"/>
    </row>
    <row r="34" spans="1:11" hidden="1" x14ac:dyDescent="0.2">
      <c r="A34" s="9" t="s">
        <v>38</v>
      </c>
      <c r="B34" s="23" t="s">
        <v>39</v>
      </c>
      <c r="C34" s="16"/>
      <c r="F34" s="17"/>
      <c r="G34" s="17"/>
      <c r="H34" s="18"/>
      <c r="I34" s="19"/>
      <c r="J34" s="19"/>
      <c r="K34" s="19"/>
    </row>
    <row r="35" spans="1:11" hidden="1" x14ac:dyDescent="0.2">
      <c r="B35" s="23"/>
      <c r="C35" s="16"/>
      <c r="F35" s="17"/>
      <c r="G35" s="17"/>
      <c r="H35" s="18"/>
      <c r="I35" s="19"/>
      <c r="J35" s="19"/>
      <c r="K35" s="19"/>
    </row>
    <row r="36" spans="1:11" hidden="1" x14ac:dyDescent="0.2">
      <c r="A36" s="14" t="s">
        <v>40</v>
      </c>
      <c r="B36" s="24" t="s">
        <v>41</v>
      </c>
      <c r="C36" s="11">
        <f>SUM(C37)</f>
        <v>0</v>
      </c>
      <c r="F36" s="25">
        <v>0.46</v>
      </c>
      <c r="G36" s="25">
        <v>0.13</v>
      </c>
      <c r="H36" s="26">
        <v>0.41</v>
      </c>
      <c r="I36" s="19"/>
      <c r="J36" s="19"/>
      <c r="K36" s="19"/>
    </row>
    <row r="37" spans="1:11" hidden="1" x14ac:dyDescent="0.2">
      <c r="A37" s="9" t="s">
        <v>42</v>
      </c>
      <c r="B37" s="9" t="s">
        <v>43</v>
      </c>
      <c r="C37" s="16"/>
      <c r="F37" s="27"/>
      <c r="G37" s="27"/>
      <c r="H37" s="28"/>
      <c r="I37" s="19"/>
      <c r="J37" s="19"/>
      <c r="K37" s="19"/>
    </row>
    <row r="38" spans="1:11" hidden="1" x14ac:dyDescent="0.2">
      <c r="B38" s="9"/>
      <c r="C38" s="16"/>
      <c r="F38" s="27"/>
      <c r="G38" s="27"/>
      <c r="H38" s="28"/>
      <c r="I38" s="19"/>
      <c r="J38" s="19"/>
      <c r="K38" s="19"/>
    </row>
    <row r="39" spans="1:11" hidden="1" x14ac:dyDescent="0.2">
      <c r="A39" s="14" t="s">
        <v>44</v>
      </c>
      <c r="B39" s="15" t="s">
        <v>45</v>
      </c>
      <c r="C39" s="11">
        <f>SUM(C40:C41)</f>
        <v>0</v>
      </c>
    </row>
    <row r="40" spans="1:11" hidden="1" x14ac:dyDescent="0.2">
      <c r="A40" s="9" t="s">
        <v>46</v>
      </c>
      <c r="B40" s="9" t="s">
        <v>47</v>
      </c>
      <c r="C40" s="16"/>
    </row>
    <row r="41" spans="1:11" ht="25.5" hidden="1" x14ac:dyDescent="0.2">
      <c r="A41" s="9" t="s">
        <v>48</v>
      </c>
      <c r="B41" s="23" t="s">
        <v>49</v>
      </c>
      <c r="C41" s="16"/>
    </row>
    <row r="42" spans="1:11" hidden="1" x14ac:dyDescent="0.2">
      <c r="B42" s="9"/>
      <c r="C42" s="16"/>
    </row>
    <row r="43" spans="1:11" hidden="1" x14ac:dyDescent="0.2">
      <c r="A43" s="14" t="s">
        <v>50</v>
      </c>
      <c r="B43" s="24" t="s">
        <v>51</v>
      </c>
      <c r="C43" s="16"/>
      <c r="D43" s="11">
        <f>+C45+C48</f>
        <v>0</v>
      </c>
    </row>
    <row r="44" spans="1:11" hidden="1" x14ac:dyDescent="0.2">
      <c r="A44" s="14"/>
      <c r="B44" s="24"/>
      <c r="C44" s="16"/>
    </row>
    <row r="45" spans="1:11" hidden="1" x14ac:dyDescent="0.2">
      <c r="A45" s="14" t="s">
        <v>52</v>
      </c>
      <c r="B45" s="15" t="s">
        <v>53</v>
      </c>
      <c r="C45" s="11">
        <f>SUM(C46:C46)</f>
        <v>0</v>
      </c>
    </row>
    <row r="46" spans="1:11" hidden="1" x14ac:dyDescent="0.2">
      <c r="A46" s="9" t="s">
        <v>54</v>
      </c>
      <c r="B46" s="9" t="s">
        <v>55</v>
      </c>
      <c r="C46" s="16"/>
    </row>
    <row r="47" spans="1:11" hidden="1" x14ac:dyDescent="0.2">
      <c r="B47" s="9"/>
      <c r="C47" s="16"/>
    </row>
    <row r="48" spans="1:11" hidden="1" x14ac:dyDescent="0.2">
      <c r="A48" s="14" t="s">
        <v>56</v>
      </c>
      <c r="B48" s="24" t="s">
        <v>57</v>
      </c>
      <c r="C48" s="11">
        <f>SUM(C49:C49)</f>
        <v>0</v>
      </c>
    </row>
    <row r="49" spans="1:18" hidden="1" x14ac:dyDescent="0.2">
      <c r="A49" s="9" t="s">
        <v>58</v>
      </c>
      <c r="B49" s="9" t="s">
        <v>59</v>
      </c>
      <c r="C49" s="16"/>
    </row>
    <row r="50" spans="1:18" hidden="1" x14ac:dyDescent="0.2">
      <c r="B50" s="9"/>
      <c r="C50" s="16"/>
    </row>
    <row r="51" spans="1:18" hidden="1" x14ac:dyDescent="0.2">
      <c r="A51" s="14" t="s">
        <v>60</v>
      </c>
      <c r="B51" s="15" t="s">
        <v>61</v>
      </c>
      <c r="C51" s="16"/>
      <c r="D51" s="11">
        <f>+C53+C58</f>
        <v>0</v>
      </c>
    </row>
    <row r="52" spans="1:18" hidden="1" x14ac:dyDescent="0.2">
      <c r="A52" s="14"/>
      <c r="B52" s="15"/>
      <c r="C52" s="16"/>
    </row>
    <row r="53" spans="1:18" hidden="1" x14ac:dyDescent="0.2">
      <c r="A53" s="14" t="s">
        <v>62</v>
      </c>
      <c r="B53" s="15" t="s">
        <v>63</v>
      </c>
      <c r="C53" s="11">
        <f>SUM(C54:C56)</f>
        <v>0</v>
      </c>
    </row>
    <row r="54" spans="1:18" hidden="1" x14ac:dyDescent="0.2">
      <c r="A54" s="9" t="s">
        <v>64</v>
      </c>
      <c r="B54" s="10" t="s">
        <v>65</v>
      </c>
      <c r="C54" s="16"/>
    </row>
    <row r="55" spans="1:18" hidden="1" x14ac:dyDescent="0.2">
      <c r="A55" s="9" t="s">
        <v>66</v>
      </c>
      <c r="B55" s="10" t="s">
        <v>67</v>
      </c>
      <c r="C55" s="16"/>
    </row>
    <row r="56" spans="1:18" hidden="1" x14ac:dyDescent="0.2">
      <c r="C56" s="16"/>
    </row>
    <row r="57" spans="1:18" hidden="1" x14ac:dyDescent="0.2">
      <c r="B57" s="9"/>
      <c r="C57" s="16"/>
      <c r="R57" s="11"/>
    </row>
    <row r="58" spans="1:18" hidden="1" x14ac:dyDescent="0.2">
      <c r="A58" s="14" t="s">
        <v>68</v>
      </c>
      <c r="B58" s="14" t="s">
        <v>69</v>
      </c>
      <c r="C58" s="11">
        <f>+C59</f>
        <v>0</v>
      </c>
    </row>
    <row r="59" spans="1:18" hidden="1" x14ac:dyDescent="0.2">
      <c r="A59" s="9" t="s">
        <v>70</v>
      </c>
      <c r="B59" s="9" t="s">
        <v>71</v>
      </c>
      <c r="C59" s="16"/>
    </row>
    <row r="60" spans="1:18" hidden="1" x14ac:dyDescent="0.2">
      <c r="B60" s="9"/>
      <c r="C60" s="16"/>
    </row>
    <row r="61" spans="1:18" hidden="1" x14ac:dyDescent="0.2">
      <c r="A61" s="14">
        <v>6</v>
      </c>
      <c r="B61" s="15" t="s">
        <v>72</v>
      </c>
      <c r="C61" s="16"/>
      <c r="D61" s="11">
        <f>+C64</f>
        <v>0</v>
      </c>
    </row>
    <row r="62" spans="1:18" hidden="1" x14ac:dyDescent="0.2">
      <c r="A62" s="14"/>
      <c r="B62" s="15"/>
      <c r="C62" s="16"/>
    </row>
    <row r="63" spans="1:18" ht="25.5" hidden="1" x14ac:dyDescent="0.2">
      <c r="A63" s="14">
        <v>6.07</v>
      </c>
      <c r="B63" s="15" t="s">
        <v>73</v>
      </c>
      <c r="C63" s="11">
        <f>+C64</f>
        <v>0</v>
      </c>
    </row>
    <row r="64" spans="1:18" hidden="1" x14ac:dyDescent="0.2">
      <c r="A64" s="9" t="s">
        <v>74</v>
      </c>
      <c r="B64" s="9" t="s">
        <v>75</v>
      </c>
      <c r="C64" s="16"/>
    </row>
    <row r="65" spans="1:20" hidden="1" x14ac:dyDescent="0.2">
      <c r="B65" s="9"/>
      <c r="C65" s="16"/>
      <c r="Q65" s="29"/>
    </row>
    <row r="66" spans="1:20" ht="13.5" thickBot="1" x14ac:dyDescent="0.25">
      <c r="B66" s="30" t="s">
        <v>76</v>
      </c>
      <c r="D66" s="31">
        <f>SUM(D9:D65)</f>
        <v>31460474.600000001</v>
      </c>
      <c r="T66" s="29"/>
    </row>
    <row r="67" spans="1:20" ht="13.5" thickTop="1" x14ac:dyDescent="0.2">
      <c r="B67" s="30"/>
    </row>
    <row r="68" spans="1:20" x14ac:dyDescent="0.2">
      <c r="A68" s="32" t="s">
        <v>77</v>
      </c>
      <c r="B68" s="32"/>
      <c r="D68" s="11" t="s">
        <v>78</v>
      </c>
    </row>
    <row r="69" spans="1:20" x14ac:dyDescent="0.2">
      <c r="A69" s="33"/>
      <c r="B69" s="30"/>
      <c r="D69" s="11" t="s">
        <v>79</v>
      </c>
    </row>
    <row r="70" spans="1:20" x14ac:dyDescent="0.2">
      <c r="A70" s="33" t="s">
        <v>3</v>
      </c>
      <c r="B70" s="30" t="s">
        <v>4</v>
      </c>
    </row>
    <row r="71" spans="1:20" x14ac:dyDescent="0.2">
      <c r="A71" s="33"/>
      <c r="B71" s="30"/>
    </row>
    <row r="72" spans="1:20" x14ac:dyDescent="0.2">
      <c r="A72" s="14">
        <v>0</v>
      </c>
      <c r="B72" s="24" t="s">
        <v>5</v>
      </c>
      <c r="C72" s="16"/>
      <c r="D72" s="11">
        <f>+C74+C77</f>
        <v>7089746.0499999998</v>
      </c>
    </row>
    <row r="73" spans="1:20" x14ac:dyDescent="0.2">
      <c r="A73" s="14"/>
      <c r="B73" s="24"/>
      <c r="C73" s="16"/>
    </row>
    <row r="74" spans="1:20" hidden="1" x14ac:dyDescent="0.2">
      <c r="A74" s="14">
        <v>0.01</v>
      </c>
      <c r="B74" s="15" t="s">
        <v>6</v>
      </c>
      <c r="C74" s="11">
        <f>+C75</f>
        <v>0</v>
      </c>
    </row>
    <row r="75" spans="1:20" hidden="1" x14ac:dyDescent="0.2">
      <c r="A75" s="20" t="s">
        <v>7</v>
      </c>
      <c r="B75" s="20" t="s">
        <v>8</v>
      </c>
      <c r="C75" s="16"/>
    </row>
    <row r="76" spans="1:20" hidden="1" x14ac:dyDescent="0.2">
      <c r="A76" s="20"/>
      <c r="B76" s="20"/>
      <c r="C76" s="16"/>
    </row>
    <row r="77" spans="1:20" x14ac:dyDescent="0.2">
      <c r="A77" s="14">
        <v>0.03</v>
      </c>
      <c r="B77" s="15" t="s">
        <v>80</v>
      </c>
      <c r="C77" s="11">
        <f>SUM(C78:C80)</f>
        <v>7089746.0499999998</v>
      </c>
    </row>
    <row r="78" spans="1:20" hidden="1" x14ac:dyDescent="0.2">
      <c r="A78" s="8" t="s">
        <v>10</v>
      </c>
      <c r="B78" s="8" t="s">
        <v>11</v>
      </c>
      <c r="C78" s="16"/>
    </row>
    <row r="79" spans="1:20" hidden="1" x14ac:dyDescent="0.2">
      <c r="A79" s="20" t="s">
        <v>14</v>
      </c>
      <c r="B79" s="20" t="s">
        <v>15</v>
      </c>
      <c r="C79" s="16"/>
    </row>
    <row r="80" spans="1:20" x14ac:dyDescent="0.2">
      <c r="A80" s="20" t="s">
        <v>81</v>
      </c>
      <c r="B80" s="20" t="s">
        <v>82</v>
      </c>
      <c r="C80" s="16">
        <v>7089746.0499999998</v>
      </c>
      <c r="D80" s="34"/>
    </row>
    <row r="81" spans="1:4" x14ac:dyDescent="0.2">
      <c r="A81" s="20"/>
      <c r="B81" s="20"/>
      <c r="C81" s="16"/>
      <c r="D81" s="34"/>
    </row>
    <row r="82" spans="1:4" hidden="1" x14ac:dyDescent="0.2">
      <c r="A82" s="14" t="s">
        <v>32</v>
      </c>
      <c r="B82" s="24" t="s">
        <v>33</v>
      </c>
      <c r="C82" s="16"/>
      <c r="D82" s="35">
        <f>+C84+C88+C91+C95</f>
        <v>0</v>
      </c>
    </row>
    <row r="83" spans="1:4" hidden="1" x14ac:dyDescent="0.2">
      <c r="A83" s="14"/>
      <c r="B83" s="24"/>
      <c r="C83" s="16"/>
      <c r="D83" s="35"/>
    </row>
    <row r="84" spans="1:4" hidden="1" x14ac:dyDescent="0.2">
      <c r="A84" s="14" t="s">
        <v>83</v>
      </c>
      <c r="B84" s="14" t="s">
        <v>84</v>
      </c>
      <c r="C84" s="11">
        <f>SUM(C85:C86)</f>
        <v>0</v>
      </c>
      <c r="D84" s="35"/>
    </row>
    <row r="85" spans="1:4" hidden="1" x14ac:dyDescent="0.2">
      <c r="A85" s="9" t="s">
        <v>85</v>
      </c>
      <c r="B85" s="9" t="s">
        <v>86</v>
      </c>
      <c r="C85" s="16"/>
      <c r="D85" s="35"/>
    </row>
    <row r="86" spans="1:4" hidden="1" x14ac:dyDescent="0.2">
      <c r="A86" s="9" t="s">
        <v>87</v>
      </c>
      <c r="B86" s="9" t="s">
        <v>88</v>
      </c>
      <c r="C86" s="16"/>
      <c r="D86" s="35"/>
    </row>
    <row r="87" spans="1:4" hidden="1" x14ac:dyDescent="0.2">
      <c r="B87" s="9"/>
      <c r="C87" s="16"/>
      <c r="D87" s="35"/>
    </row>
    <row r="88" spans="1:4" hidden="1" x14ac:dyDescent="0.2">
      <c r="A88" s="14" t="s">
        <v>34</v>
      </c>
      <c r="B88" s="15" t="s">
        <v>35</v>
      </c>
      <c r="C88" s="11">
        <f>SUM(C89:C89)</f>
        <v>0</v>
      </c>
      <c r="D88" s="35"/>
    </row>
    <row r="89" spans="1:4" hidden="1" x14ac:dyDescent="0.2">
      <c r="A89" s="9" t="s">
        <v>89</v>
      </c>
      <c r="B89" s="9" t="s">
        <v>90</v>
      </c>
      <c r="C89" s="16"/>
      <c r="D89" s="35"/>
    </row>
    <row r="90" spans="1:4" hidden="1" x14ac:dyDescent="0.2">
      <c r="B90" s="9"/>
      <c r="C90" s="16"/>
      <c r="D90" s="35"/>
    </row>
    <row r="91" spans="1:4" hidden="1" x14ac:dyDescent="0.2">
      <c r="A91" s="14" t="s">
        <v>40</v>
      </c>
      <c r="B91" s="15" t="s">
        <v>41</v>
      </c>
      <c r="C91" s="11">
        <f>SUM(C92:C93)</f>
        <v>0</v>
      </c>
      <c r="D91" s="35"/>
    </row>
    <row r="92" spans="1:4" hidden="1" x14ac:dyDescent="0.2">
      <c r="A92" s="9" t="s">
        <v>91</v>
      </c>
      <c r="B92" s="9" t="s">
        <v>92</v>
      </c>
      <c r="C92" s="16"/>
      <c r="D92" s="35"/>
    </row>
    <row r="93" spans="1:4" hidden="1" x14ac:dyDescent="0.2">
      <c r="A93" s="9" t="s">
        <v>93</v>
      </c>
      <c r="B93" s="9" t="s">
        <v>94</v>
      </c>
      <c r="C93" s="16"/>
      <c r="D93" s="35"/>
    </row>
    <row r="94" spans="1:4" hidden="1" x14ac:dyDescent="0.2">
      <c r="B94" s="9"/>
      <c r="C94" s="16"/>
      <c r="D94" s="35"/>
    </row>
    <row r="95" spans="1:4" hidden="1" x14ac:dyDescent="0.2">
      <c r="A95" s="14" t="s">
        <v>95</v>
      </c>
      <c r="B95" s="36" t="s">
        <v>96</v>
      </c>
      <c r="C95" s="11">
        <f>SUM(C96:C96)</f>
        <v>0</v>
      </c>
      <c r="D95" s="34"/>
    </row>
    <row r="96" spans="1:4" hidden="1" x14ac:dyDescent="0.2">
      <c r="A96" s="9" t="s">
        <v>97</v>
      </c>
      <c r="B96" s="9" t="s">
        <v>98</v>
      </c>
      <c r="C96" s="16"/>
      <c r="D96" s="34"/>
    </row>
    <row r="97" spans="1:18" hidden="1" x14ac:dyDescent="0.2">
      <c r="B97" s="9"/>
      <c r="C97" s="16"/>
      <c r="D97" s="34"/>
    </row>
    <row r="98" spans="1:18" x14ac:dyDescent="0.2">
      <c r="A98" s="14">
        <v>6</v>
      </c>
      <c r="B98" s="15" t="s">
        <v>72</v>
      </c>
      <c r="C98" s="16"/>
      <c r="D98" s="37">
        <f>+C100</f>
        <v>24370728.550000001</v>
      </c>
    </row>
    <row r="99" spans="1:18" x14ac:dyDescent="0.2">
      <c r="A99" s="14"/>
      <c r="B99" s="15"/>
      <c r="C99" s="16"/>
      <c r="D99" s="34"/>
    </row>
    <row r="100" spans="1:18" x14ac:dyDescent="0.2">
      <c r="A100" s="14">
        <v>6.03</v>
      </c>
      <c r="B100" s="15" t="s">
        <v>99</v>
      </c>
      <c r="C100" s="11">
        <f>+C101</f>
        <v>24370728.550000001</v>
      </c>
      <c r="D100" s="34"/>
    </row>
    <row r="101" spans="1:18" x14ac:dyDescent="0.2">
      <c r="A101" s="9" t="s">
        <v>100</v>
      </c>
      <c r="B101" s="9" t="s">
        <v>101</v>
      </c>
      <c r="C101" s="16">
        <v>24370728.550000001</v>
      </c>
      <c r="D101" s="34"/>
    </row>
    <row r="102" spans="1:18" x14ac:dyDescent="0.2">
      <c r="B102" s="23"/>
      <c r="C102" s="16"/>
      <c r="D102" s="34"/>
    </row>
    <row r="103" spans="1:18" hidden="1" x14ac:dyDescent="0.2">
      <c r="B103" s="9"/>
      <c r="C103" s="11"/>
      <c r="D103" s="34"/>
    </row>
    <row r="104" spans="1:18" ht="13.5" thickBot="1" x14ac:dyDescent="0.25">
      <c r="B104" s="30" t="s">
        <v>102</v>
      </c>
      <c r="D104" s="31">
        <f>SUM(D72:D103)</f>
        <v>31460474.600000001</v>
      </c>
      <c r="R104" s="38">
        <f>+D104-D66</f>
        <v>0</v>
      </c>
    </row>
    <row r="105" spans="1:18" ht="13.5" thickTop="1" x14ac:dyDescent="0.2"/>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N36"/>
  <sheetViews>
    <sheetView zoomScaleNormal="100" workbookViewId="0">
      <selection activeCell="B77" sqref="B77"/>
    </sheetView>
  </sheetViews>
  <sheetFormatPr baseColWidth="10" defaultRowHeight="12.75" x14ac:dyDescent="0.2"/>
  <cols>
    <col min="1" max="1" width="9.7109375" style="9" customWidth="1"/>
    <col min="2" max="2" width="55" style="43" customWidth="1"/>
    <col min="3" max="3" width="20" style="5" customWidth="1"/>
    <col min="4" max="4" width="24.5703125" style="11" customWidth="1"/>
    <col min="5" max="5" width="19.5703125" style="5" customWidth="1"/>
    <col min="6" max="6" width="17.28515625" style="8" bestFit="1" customWidth="1"/>
    <col min="7" max="16384" width="11.42578125" style="8"/>
  </cols>
  <sheetData>
    <row r="1" spans="1:6" s="4" customFormat="1" ht="14.25" x14ac:dyDescent="0.2">
      <c r="A1" s="103" t="s">
        <v>0</v>
      </c>
      <c r="B1" s="103"/>
      <c r="C1" s="103"/>
      <c r="D1" s="103"/>
      <c r="E1" s="1"/>
    </row>
    <row r="2" spans="1:6" ht="14.25" x14ac:dyDescent="0.2">
      <c r="A2" s="103" t="s">
        <v>103</v>
      </c>
      <c r="B2" s="103"/>
      <c r="C2" s="103"/>
      <c r="D2" s="103"/>
    </row>
    <row r="5" spans="1:6" x14ac:dyDescent="0.2">
      <c r="A5" s="12" t="s">
        <v>2</v>
      </c>
      <c r="B5" s="12"/>
      <c r="C5" s="13"/>
      <c r="D5" s="13"/>
    </row>
    <row r="6" spans="1:6" x14ac:dyDescent="0.2">
      <c r="B6" s="10"/>
    </row>
    <row r="7" spans="1:6" x14ac:dyDescent="0.2">
      <c r="A7" s="14" t="s">
        <v>3</v>
      </c>
      <c r="B7" s="15" t="s">
        <v>4</v>
      </c>
      <c r="C7" s="16"/>
    </row>
    <row r="8" spans="1:6" x14ac:dyDescent="0.2">
      <c r="A8" s="14"/>
      <c r="B8" s="15"/>
      <c r="C8" s="16"/>
      <c r="F8" s="29"/>
    </row>
    <row r="9" spans="1:6" x14ac:dyDescent="0.2">
      <c r="A9" s="12" t="s">
        <v>2</v>
      </c>
      <c r="B9" s="12"/>
      <c r="C9" s="13"/>
      <c r="D9" s="13"/>
    </row>
    <row r="10" spans="1:6" x14ac:dyDescent="0.2">
      <c r="B10" s="10"/>
    </row>
    <row r="11" spans="1:6" x14ac:dyDescent="0.2">
      <c r="A11" s="14" t="s">
        <v>3</v>
      </c>
      <c r="B11" s="15" t="s">
        <v>4</v>
      </c>
      <c r="C11" s="16"/>
    </row>
    <row r="12" spans="1:6" x14ac:dyDescent="0.2">
      <c r="A12" s="14"/>
      <c r="B12" s="15"/>
      <c r="C12" s="16"/>
    </row>
    <row r="13" spans="1:6" x14ac:dyDescent="0.2">
      <c r="A13" s="14">
        <v>0</v>
      </c>
      <c r="B13" s="15" t="s">
        <v>5</v>
      </c>
      <c r="C13" s="16"/>
      <c r="D13" s="11">
        <f>+C15+C18+C24+C28</f>
        <v>31460474.600000001</v>
      </c>
    </row>
    <row r="14" spans="1:6" x14ac:dyDescent="0.2">
      <c r="A14" s="14"/>
      <c r="B14" s="15"/>
      <c r="C14" s="16"/>
    </row>
    <row r="15" spans="1:6" x14ac:dyDescent="0.2">
      <c r="A15" s="14">
        <v>0.01</v>
      </c>
      <c r="B15" s="15" t="s">
        <v>6</v>
      </c>
      <c r="C15" s="11">
        <f>SUM(C16:C16)</f>
        <v>17863080</v>
      </c>
    </row>
    <row r="16" spans="1:6" x14ac:dyDescent="0.2">
      <c r="A16" s="9" t="s">
        <v>7</v>
      </c>
      <c r="B16" s="10" t="s">
        <v>8</v>
      </c>
      <c r="C16" s="16">
        <v>17863080</v>
      </c>
    </row>
    <row r="17" spans="1:248" x14ac:dyDescent="0.2">
      <c r="A17" s="20"/>
      <c r="B17" s="20"/>
      <c r="C17" s="16"/>
    </row>
    <row r="18" spans="1:248" x14ac:dyDescent="0.2">
      <c r="A18" s="14">
        <v>0.02</v>
      </c>
      <c r="B18" s="15" t="s">
        <v>9</v>
      </c>
      <c r="C18" s="11">
        <f>SUM(C19:C22)</f>
        <v>8220887</v>
      </c>
    </row>
    <row r="19" spans="1:248" x14ac:dyDescent="0.2">
      <c r="A19" s="20" t="s">
        <v>10</v>
      </c>
      <c r="B19" s="20" t="s">
        <v>11</v>
      </c>
      <c r="C19" s="16">
        <v>2390044</v>
      </c>
    </row>
    <row r="20" spans="1:248" x14ac:dyDescent="0.2">
      <c r="A20" s="20" t="s">
        <v>12</v>
      </c>
      <c r="B20" s="20" t="s">
        <v>13</v>
      </c>
      <c r="C20" s="16">
        <v>2006459</v>
      </c>
      <c r="J20" s="39"/>
    </row>
    <row r="21" spans="1:248" x14ac:dyDescent="0.2">
      <c r="A21" s="20" t="s">
        <v>14</v>
      </c>
      <c r="B21" s="20" t="s">
        <v>15</v>
      </c>
      <c r="C21" s="16">
        <v>3313409</v>
      </c>
      <c r="J21" s="39"/>
    </row>
    <row r="22" spans="1:248" x14ac:dyDescent="0.2">
      <c r="A22" s="20" t="s">
        <v>16</v>
      </c>
      <c r="B22" s="20" t="s">
        <v>17</v>
      </c>
      <c r="C22" s="16">
        <v>510975</v>
      </c>
      <c r="J22" s="39"/>
    </row>
    <row r="23" spans="1:248" x14ac:dyDescent="0.2">
      <c r="A23" s="20"/>
      <c r="B23" s="20"/>
      <c r="C23" s="16"/>
      <c r="J23" s="39"/>
    </row>
    <row r="24" spans="1:248" x14ac:dyDescent="0.2">
      <c r="A24" s="14">
        <v>0.04</v>
      </c>
      <c r="B24" s="15" t="s">
        <v>18</v>
      </c>
      <c r="C24" s="11">
        <f>SUM(C25:C26)</f>
        <v>2347557.0499999998</v>
      </c>
      <c r="J24" s="39"/>
    </row>
    <row r="25" spans="1:248" x14ac:dyDescent="0.2">
      <c r="A25" s="20" t="s">
        <v>19</v>
      </c>
      <c r="B25" s="20" t="s">
        <v>20</v>
      </c>
      <c r="C25" s="16">
        <v>2227169.5</v>
      </c>
      <c r="J25" s="39"/>
    </row>
    <row r="26" spans="1:248" x14ac:dyDescent="0.2">
      <c r="A26" s="20" t="s">
        <v>21</v>
      </c>
      <c r="B26" s="20" t="s">
        <v>22</v>
      </c>
      <c r="C26" s="16">
        <v>120387.55</v>
      </c>
      <c r="J26" s="39"/>
    </row>
    <row r="27" spans="1:248" x14ac:dyDescent="0.2">
      <c r="A27" s="21"/>
      <c r="B27" s="22"/>
      <c r="C27" s="16"/>
      <c r="E27" s="40"/>
      <c r="F27" s="41"/>
      <c r="G27" s="40"/>
      <c r="H27" s="41"/>
      <c r="I27" s="40"/>
      <c r="J27" s="41"/>
      <c r="K27" s="40"/>
      <c r="L27" s="41"/>
      <c r="M27" s="40"/>
      <c r="N27" s="41"/>
      <c r="O27" s="40"/>
      <c r="P27" s="41"/>
      <c r="Q27" s="40"/>
      <c r="R27" s="41"/>
      <c r="S27" s="40"/>
      <c r="T27" s="41"/>
      <c r="U27" s="40"/>
      <c r="V27" s="41"/>
      <c r="W27" s="40"/>
      <c r="X27" s="41"/>
      <c r="Y27" s="40"/>
      <c r="Z27" s="41"/>
      <c r="AA27" s="40"/>
      <c r="AB27" s="41"/>
      <c r="AC27" s="40"/>
      <c r="AD27" s="41"/>
      <c r="AE27" s="40"/>
      <c r="AF27" s="41"/>
      <c r="AG27" s="40"/>
      <c r="AH27" s="41"/>
      <c r="AI27" s="40"/>
      <c r="AJ27" s="41"/>
      <c r="AK27" s="40"/>
      <c r="AL27" s="41"/>
      <c r="AM27" s="40"/>
      <c r="AN27" s="41"/>
      <c r="AO27" s="40"/>
      <c r="AP27" s="41"/>
      <c r="AQ27" s="40"/>
      <c r="AR27" s="41"/>
      <c r="AS27" s="40"/>
      <c r="AT27" s="41"/>
      <c r="AU27" s="40"/>
      <c r="AV27" s="41"/>
      <c r="AW27" s="40"/>
      <c r="AX27" s="41"/>
      <c r="AY27" s="40"/>
      <c r="AZ27" s="41"/>
      <c r="BA27" s="40"/>
      <c r="BB27" s="41"/>
      <c r="BC27" s="40"/>
      <c r="BD27" s="41"/>
      <c r="BE27" s="40"/>
      <c r="BF27" s="41"/>
      <c r="BG27" s="40"/>
      <c r="BH27" s="41"/>
      <c r="BI27" s="40"/>
      <c r="BJ27" s="41"/>
      <c r="BK27" s="40"/>
      <c r="BL27" s="41"/>
      <c r="BM27" s="40"/>
      <c r="BN27" s="41"/>
      <c r="BO27" s="40"/>
      <c r="BP27" s="41"/>
      <c r="BQ27" s="40"/>
      <c r="BR27" s="41"/>
      <c r="BS27" s="40"/>
      <c r="BT27" s="41"/>
      <c r="BU27" s="40"/>
      <c r="BV27" s="41"/>
      <c r="BW27" s="40"/>
      <c r="BX27" s="41"/>
      <c r="BY27" s="40"/>
      <c r="BZ27" s="41"/>
      <c r="CA27" s="40"/>
      <c r="CB27" s="41"/>
      <c r="CC27" s="40"/>
      <c r="CD27" s="41"/>
      <c r="CE27" s="40"/>
      <c r="CF27" s="41"/>
      <c r="CG27" s="40"/>
      <c r="CH27" s="41"/>
      <c r="CI27" s="40"/>
      <c r="CJ27" s="41"/>
      <c r="CK27" s="40"/>
      <c r="CL27" s="41"/>
      <c r="CM27" s="40"/>
      <c r="CN27" s="41"/>
      <c r="CO27" s="40"/>
      <c r="CP27" s="41"/>
      <c r="CQ27" s="40"/>
      <c r="CR27" s="41"/>
      <c r="CS27" s="40"/>
      <c r="CT27" s="41"/>
      <c r="CU27" s="40"/>
      <c r="CV27" s="41"/>
      <c r="CW27" s="40"/>
      <c r="CX27" s="41"/>
      <c r="CY27" s="40"/>
      <c r="CZ27" s="41"/>
      <c r="DA27" s="40"/>
      <c r="DB27" s="41"/>
      <c r="DC27" s="40"/>
      <c r="DD27" s="41"/>
      <c r="DE27" s="40"/>
      <c r="DF27" s="41"/>
      <c r="DG27" s="40"/>
      <c r="DH27" s="41"/>
      <c r="DI27" s="40"/>
      <c r="DJ27" s="41"/>
      <c r="DK27" s="40"/>
      <c r="DL27" s="41"/>
      <c r="DM27" s="40"/>
      <c r="DN27" s="41"/>
      <c r="DO27" s="40"/>
      <c r="DP27" s="41"/>
      <c r="DQ27" s="40"/>
      <c r="DR27" s="41"/>
      <c r="DS27" s="40"/>
      <c r="DT27" s="41"/>
      <c r="DU27" s="40"/>
      <c r="DV27" s="41"/>
      <c r="DW27" s="40"/>
      <c r="DX27" s="41"/>
      <c r="DY27" s="40"/>
      <c r="DZ27" s="41"/>
      <c r="EA27" s="40"/>
      <c r="EB27" s="41"/>
      <c r="EC27" s="40"/>
      <c r="ED27" s="41"/>
      <c r="EE27" s="40"/>
      <c r="EF27" s="41"/>
      <c r="EG27" s="40"/>
      <c r="EH27" s="41"/>
      <c r="EI27" s="40"/>
      <c r="EJ27" s="41"/>
      <c r="EK27" s="40"/>
      <c r="EL27" s="41"/>
      <c r="EM27" s="40"/>
      <c r="EN27" s="41"/>
      <c r="EO27" s="40"/>
      <c r="EP27" s="41"/>
      <c r="EQ27" s="40"/>
      <c r="ER27" s="41"/>
      <c r="ES27" s="40"/>
      <c r="ET27" s="41"/>
      <c r="EU27" s="40"/>
      <c r="EV27" s="41"/>
      <c r="EW27" s="40"/>
      <c r="EX27" s="41"/>
      <c r="EY27" s="40"/>
      <c r="EZ27" s="41"/>
      <c r="FA27" s="40"/>
      <c r="FB27" s="41"/>
      <c r="FC27" s="40"/>
      <c r="FD27" s="41"/>
      <c r="FE27" s="40"/>
      <c r="FF27" s="41"/>
      <c r="FG27" s="40"/>
      <c r="FH27" s="41"/>
      <c r="FI27" s="40"/>
      <c r="FJ27" s="41"/>
      <c r="FK27" s="40"/>
      <c r="FL27" s="41"/>
      <c r="FM27" s="40"/>
      <c r="FN27" s="41"/>
      <c r="FO27" s="40"/>
      <c r="FP27" s="41"/>
      <c r="FQ27" s="40"/>
      <c r="FR27" s="41"/>
      <c r="FS27" s="40"/>
      <c r="FT27" s="41"/>
      <c r="FU27" s="40"/>
      <c r="FV27" s="41"/>
      <c r="FW27" s="40"/>
      <c r="FX27" s="41"/>
      <c r="FY27" s="40"/>
      <c r="FZ27" s="41"/>
      <c r="GA27" s="40"/>
      <c r="GB27" s="41"/>
      <c r="GC27" s="40"/>
      <c r="GD27" s="41"/>
      <c r="GE27" s="40"/>
      <c r="GF27" s="41"/>
      <c r="GG27" s="40"/>
      <c r="GH27" s="41"/>
      <c r="GI27" s="40"/>
      <c r="GJ27" s="41"/>
      <c r="GK27" s="40"/>
      <c r="GL27" s="41"/>
      <c r="GM27" s="40"/>
      <c r="GN27" s="41"/>
      <c r="GO27" s="40"/>
      <c r="GP27" s="41"/>
      <c r="GQ27" s="40"/>
      <c r="GR27" s="41"/>
      <c r="GS27" s="40"/>
      <c r="GT27" s="41"/>
      <c r="GU27" s="40"/>
      <c r="GV27" s="41"/>
      <c r="GW27" s="40"/>
      <c r="GX27" s="41"/>
      <c r="GY27" s="40"/>
      <c r="GZ27" s="41"/>
      <c r="HA27" s="40"/>
      <c r="HB27" s="41"/>
      <c r="HC27" s="40"/>
      <c r="HD27" s="41"/>
      <c r="HE27" s="40"/>
      <c r="HF27" s="41"/>
      <c r="HG27" s="40"/>
      <c r="HH27" s="41"/>
      <c r="HI27" s="40"/>
      <c r="HJ27" s="41"/>
      <c r="HK27" s="40"/>
      <c r="HL27" s="41"/>
      <c r="HM27" s="40"/>
      <c r="HN27" s="41"/>
      <c r="HO27" s="40"/>
      <c r="HP27" s="41"/>
      <c r="HQ27" s="40"/>
      <c r="HR27" s="41"/>
      <c r="HS27" s="40"/>
      <c r="HT27" s="41"/>
      <c r="HU27" s="40"/>
      <c r="HV27" s="41"/>
      <c r="HW27" s="40"/>
      <c r="HX27" s="41"/>
      <c r="HY27" s="40"/>
      <c r="HZ27" s="41"/>
      <c r="IA27" s="40"/>
      <c r="IB27" s="41"/>
      <c r="IC27" s="40"/>
      <c r="ID27" s="41"/>
      <c r="IE27" s="40"/>
      <c r="IF27" s="41"/>
      <c r="IG27" s="40"/>
      <c r="IH27" s="41"/>
      <c r="II27" s="40"/>
      <c r="IJ27" s="41"/>
      <c r="IK27" s="40"/>
      <c r="IL27" s="41"/>
      <c r="IM27" s="40"/>
      <c r="IN27" s="41"/>
    </row>
    <row r="28" spans="1:248" x14ac:dyDescent="0.2">
      <c r="A28" s="14">
        <v>0.05</v>
      </c>
      <c r="B28" s="15" t="s">
        <v>23</v>
      </c>
      <c r="C28" s="11">
        <f>SUM(C29:C32)</f>
        <v>3028950.55</v>
      </c>
      <c r="E28" s="40"/>
      <c r="F28" s="41"/>
      <c r="G28" s="40"/>
      <c r="H28" s="41"/>
      <c r="I28" s="40"/>
      <c r="J28" s="41"/>
      <c r="K28" s="40"/>
      <c r="L28" s="41"/>
      <c r="M28" s="40"/>
      <c r="N28" s="41"/>
      <c r="O28" s="40"/>
      <c r="P28" s="41"/>
      <c r="Q28" s="40"/>
      <c r="R28" s="41"/>
      <c r="S28" s="40"/>
      <c r="T28" s="41"/>
      <c r="U28" s="40"/>
      <c r="V28" s="41"/>
      <c r="W28" s="40"/>
      <c r="X28" s="41"/>
      <c r="Y28" s="40"/>
      <c r="Z28" s="41"/>
      <c r="AA28" s="40"/>
      <c r="AB28" s="41"/>
      <c r="AC28" s="40"/>
      <c r="AD28" s="41"/>
      <c r="AE28" s="40"/>
      <c r="AF28" s="41"/>
      <c r="AG28" s="40"/>
      <c r="AH28" s="41"/>
      <c r="AI28" s="40"/>
      <c r="AJ28" s="41"/>
      <c r="AK28" s="40"/>
      <c r="AL28" s="41"/>
      <c r="AM28" s="40"/>
      <c r="AN28" s="41"/>
      <c r="AO28" s="40"/>
      <c r="AP28" s="41"/>
      <c r="AQ28" s="40"/>
      <c r="AR28" s="41"/>
      <c r="AS28" s="40"/>
      <c r="AT28" s="41"/>
      <c r="AU28" s="40"/>
      <c r="AV28" s="41"/>
      <c r="AW28" s="40"/>
      <c r="AX28" s="41"/>
      <c r="AY28" s="40"/>
      <c r="AZ28" s="41"/>
      <c r="BA28" s="40"/>
      <c r="BB28" s="41"/>
      <c r="BC28" s="40"/>
      <c r="BD28" s="41"/>
      <c r="BE28" s="40"/>
      <c r="BF28" s="41"/>
      <c r="BG28" s="40"/>
      <c r="BH28" s="41"/>
      <c r="BI28" s="40"/>
      <c r="BJ28" s="41"/>
      <c r="BK28" s="40"/>
      <c r="BL28" s="41"/>
      <c r="BM28" s="40"/>
      <c r="BN28" s="41"/>
      <c r="BO28" s="40"/>
      <c r="BP28" s="41"/>
      <c r="BQ28" s="40"/>
      <c r="BR28" s="41"/>
      <c r="BS28" s="40"/>
      <c r="BT28" s="41"/>
      <c r="BU28" s="40"/>
      <c r="BV28" s="41"/>
      <c r="BW28" s="40"/>
      <c r="BX28" s="41"/>
      <c r="BY28" s="40"/>
      <c r="BZ28" s="41"/>
      <c r="CA28" s="40"/>
      <c r="CB28" s="41"/>
      <c r="CC28" s="40"/>
      <c r="CD28" s="41"/>
      <c r="CE28" s="40"/>
      <c r="CF28" s="41"/>
      <c r="CG28" s="40"/>
      <c r="CH28" s="41"/>
      <c r="CI28" s="40"/>
      <c r="CJ28" s="41"/>
      <c r="CK28" s="40"/>
      <c r="CL28" s="41"/>
      <c r="CM28" s="40"/>
      <c r="CN28" s="41"/>
      <c r="CO28" s="40"/>
      <c r="CP28" s="41"/>
      <c r="CQ28" s="40"/>
      <c r="CR28" s="41"/>
      <c r="CS28" s="40"/>
      <c r="CT28" s="41"/>
      <c r="CU28" s="40"/>
      <c r="CV28" s="41"/>
      <c r="CW28" s="40"/>
      <c r="CX28" s="41"/>
      <c r="CY28" s="40"/>
      <c r="CZ28" s="41"/>
      <c r="DA28" s="40"/>
      <c r="DB28" s="41"/>
      <c r="DC28" s="40"/>
      <c r="DD28" s="41"/>
      <c r="DE28" s="40"/>
      <c r="DF28" s="41"/>
      <c r="DG28" s="40"/>
      <c r="DH28" s="41"/>
      <c r="DI28" s="40"/>
      <c r="DJ28" s="41"/>
      <c r="DK28" s="40"/>
      <c r="DL28" s="41"/>
      <c r="DM28" s="40"/>
      <c r="DN28" s="41"/>
      <c r="DO28" s="40"/>
      <c r="DP28" s="41"/>
      <c r="DQ28" s="40"/>
      <c r="DR28" s="41"/>
      <c r="DS28" s="40"/>
      <c r="DT28" s="41"/>
      <c r="DU28" s="40"/>
      <c r="DV28" s="41"/>
      <c r="DW28" s="40"/>
      <c r="DX28" s="41"/>
      <c r="DY28" s="40"/>
      <c r="DZ28" s="41"/>
      <c r="EA28" s="40"/>
      <c r="EB28" s="41"/>
      <c r="EC28" s="40"/>
      <c r="ED28" s="41"/>
      <c r="EE28" s="40"/>
      <c r="EF28" s="41"/>
      <c r="EG28" s="40"/>
      <c r="EH28" s="41"/>
      <c r="EI28" s="40"/>
      <c r="EJ28" s="41"/>
      <c r="EK28" s="40"/>
      <c r="EL28" s="41"/>
      <c r="EM28" s="40"/>
      <c r="EN28" s="41"/>
      <c r="EO28" s="40"/>
      <c r="EP28" s="41"/>
      <c r="EQ28" s="40"/>
      <c r="ER28" s="41"/>
      <c r="ES28" s="40"/>
      <c r="ET28" s="41"/>
      <c r="EU28" s="40"/>
      <c r="EV28" s="41"/>
      <c r="EW28" s="40"/>
      <c r="EX28" s="41"/>
      <c r="EY28" s="40"/>
      <c r="EZ28" s="41"/>
      <c r="FA28" s="40"/>
      <c r="FB28" s="41"/>
      <c r="FC28" s="40"/>
      <c r="FD28" s="41"/>
      <c r="FE28" s="40"/>
      <c r="FF28" s="41"/>
      <c r="FG28" s="40"/>
      <c r="FH28" s="41"/>
      <c r="FI28" s="40"/>
      <c r="FJ28" s="41"/>
      <c r="FK28" s="40"/>
      <c r="FL28" s="41"/>
      <c r="FM28" s="40"/>
      <c r="FN28" s="41"/>
      <c r="FO28" s="40"/>
      <c r="FP28" s="41"/>
      <c r="FQ28" s="40"/>
      <c r="FR28" s="41"/>
      <c r="FS28" s="40"/>
      <c r="FT28" s="41"/>
      <c r="FU28" s="40"/>
      <c r="FV28" s="41"/>
      <c r="FW28" s="40"/>
      <c r="FX28" s="41"/>
      <c r="FY28" s="40"/>
      <c r="FZ28" s="41"/>
      <c r="GA28" s="40"/>
      <c r="GB28" s="41"/>
      <c r="GC28" s="40"/>
      <c r="GD28" s="41"/>
      <c r="GE28" s="40"/>
      <c r="GF28" s="41"/>
      <c r="GG28" s="40"/>
      <c r="GH28" s="41"/>
      <c r="GI28" s="40"/>
      <c r="GJ28" s="41"/>
      <c r="GK28" s="40"/>
      <c r="GL28" s="41"/>
      <c r="GM28" s="40"/>
      <c r="GN28" s="41"/>
      <c r="GO28" s="40"/>
      <c r="GP28" s="41"/>
      <c r="GQ28" s="40"/>
      <c r="GR28" s="41"/>
      <c r="GS28" s="40"/>
      <c r="GT28" s="41"/>
      <c r="GU28" s="40"/>
      <c r="GV28" s="41"/>
      <c r="GW28" s="40"/>
      <c r="GX28" s="41"/>
      <c r="GY28" s="40"/>
      <c r="GZ28" s="41"/>
      <c r="HA28" s="40"/>
      <c r="HB28" s="41"/>
      <c r="HC28" s="40"/>
      <c r="HD28" s="41"/>
      <c r="HE28" s="40"/>
      <c r="HF28" s="41"/>
      <c r="HG28" s="40"/>
      <c r="HH28" s="41"/>
      <c r="HI28" s="40"/>
      <c r="HJ28" s="41"/>
      <c r="HK28" s="40"/>
      <c r="HL28" s="41"/>
      <c r="HM28" s="40"/>
      <c r="HN28" s="41"/>
      <c r="HO28" s="40"/>
      <c r="HP28" s="41"/>
      <c r="HQ28" s="40"/>
      <c r="HR28" s="41"/>
      <c r="HS28" s="40"/>
      <c r="HT28" s="41"/>
      <c r="HU28" s="40"/>
      <c r="HV28" s="41"/>
      <c r="HW28" s="40"/>
      <c r="HX28" s="41"/>
      <c r="HY28" s="40"/>
      <c r="HZ28" s="41"/>
      <c r="IA28" s="40"/>
      <c r="IB28" s="41"/>
      <c r="IC28" s="40"/>
      <c r="ID28" s="41"/>
      <c r="IE28" s="40"/>
      <c r="IF28" s="41"/>
      <c r="IG28" s="40"/>
      <c r="IH28" s="41"/>
      <c r="II28" s="40"/>
      <c r="IJ28" s="41"/>
      <c r="IK28" s="40"/>
      <c r="IL28" s="41"/>
      <c r="IM28" s="40"/>
      <c r="IN28" s="41"/>
    </row>
    <row r="29" spans="1:248" x14ac:dyDescent="0.2">
      <c r="A29" s="20" t="s">
        <v>24</v>
      </c>
      <c r="B29" s="20" t="s">
        <v>25</v>
      </c>
      <c r="C29" s="16">
        <v>1223137.3999999999</v>
      </c>
      <c r="J29" s="39"/>
    </row>
    <row r="30" spans="1:248" x14ac:dyDescent="0.2">
      <c r="A30" s="20" t="s">
        <v>26</v>
      </c>
      <c r="B30" s="20" t="s">
        <v>27</v>
      </c>
      <c r="C30" s="16">
        <v>361162.65</v>
      </c>
      <c r="J30" s="39"/>
    </row>
    <row r="31" spans="1:248" x14ac:dyDescent="0.2">
      <c r="A31" s="20" t="s">
        <v>28</v>
      </c>
      <c r="B31" s="20" t="s">
        <v>29</v>
      </c>
      <c r="C31" s="16">
        <v>722325.25</v>
      </c>
      <c r="J31" s="39"/>
    </row>
    <row r="32" spans="1:248" x14ac:dyDescent="0.2">
      <c r="A32" s="20" t="s">
        <v>30</v>
      </c>
      <c r="B32" s="22" t="s">
        <v>31</v>
      </c>
      <c r="C32" s="16">
        <v>722325.25</v>
      </c>
    </row>
    <row r="33" spans="1:4" x14ac:dyDescent="0.2">
      <c r="A33" s="14"/>
      <c r="B33" s="15"/>
      <c r="C33" s="11"/>
    </row>
    <row r="34" spans="1:4" ht="13.5" thickBot="1" x14ac:dyDescent="0.25">
      <c r="B34" s="30" t="s">
        <v>76</v>
      </c>
      <c r="D34" s="31">
        <f>SUM(D13:D33)</f>
        <v>31460474.600000001</v>
      </c>
    </row>
    <row r="35" spans="1:4" ht="13.5" thickTop="1" x14ac:dyDescent="0.2">
      <c r="B35" s="9"/>
      <c r="C35" s="16"/>
    </row>
    <row r="36" spans="1:4" ht="51" x14ac:dyDescent="0.2">
      <c r="B36" s="42" t="s">
        <v>104</v>
      </c>
    </row>
  </sheetData>
  <mergeCells count="2">
    <mergeCell ref="A1:D1"/>
    <mergeCell ref="A2:D2"/>
  </mergeCells>
  <printOptions horizontalCentered="1" verticalCentered="1"/>
  <pageMargins left="0.39370078740157483" right="0.39370078740157483" top="0.39370078740157483" bottom="0.39370078740157483" header="0" footer="0"/>
  <pageSetup scale="84" fitToWidth="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T143"/>
  <sheetViews>
    <sheetView topLeftCell="A75" zoomScaleNormal="100" zoomScaleSheetLayoutView="100" workbookViewId="0">
      <selection activeCell="B77" sqref="B77"/>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16384" width="11.42578125" style="8"/>
  </cols>
  <sheetData>
    <row r="1" spans="1:11" s="4" customFormat="1" ht="14.25" x14ac:dyDescent="0.2">
      <c r="A1" s="103" t="s">
        <v>0</v>
      </c>
      <c r="B1" s="103"/>
      <c r="C1" s="103"/>
      <c r="D1" s="103"/>
      <c r="E1" s="1"/>
      <c r="F1" s="2"/>
      <c r="G1" s="2"/>
      <c r="H1" s="3"/>
    </row>
    <row r="2" spans="1:11" ht="14.25" customHeight="1" x14ac:dyDescent="0.2">
      <c r="A2" s="103" t="str">
        <f>+[3]SOLICITUD!A2</f>
        <v xml:space="preserve"> MODIFICACIÓN  PRESUPUESTARIA Nº2-2018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+C19+C22+C25+C29</f>
        <v>44417500</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1000000</v>
      </c>
      <c r="F19" s="17"/>
      <c r="G19" s="17"/>
      <c r="H19" s="18"/>
      <c r="I19" s="19"/>
      <c r="J19" s="19"/>
      <c r="K19" s="19"/>
    </row>
    <row r="20" spans="1:11" x14ac:dyDescent="0.2">
      <c r="A20" s="9" t="s">
        <v>85</v>
      </c>
      <c r="B20" s="9" t="s">
        <v>86</v>
      </c>
      <c r="C20" s="16">
        <v>1000000</v>
      </c>
      <c r="F20" s="17"/>
      <c r="G20" s="17"/>
      <c r="H20" s="18"/>
      <c r="I20" s="19"/>
      <c r="J20" s="19"/>
      <c r="K20" s="19"/>
    </row>
    <row r="21" spans="1:11" x14ac:dyDescent="0.2">
      <c r="A21" s="14"/>
      <c r="B21" s="15"/>
      <c r="C21" s="16"/>
      <c r="F21" s="17"/>
      <c r="G21" s="17"/>
      <c r="H21" s="18"/>
      <c r="I21" s="19"/>
      <c r="J21" s="19"/>
      <c r="K21" s="19"/>
    </row>
    <row r="22" spans="1:11" x14ac:dyDescent="0.2">
      <c r="A22" s="14" t="s">
        <v>34</v>
      </c>
      <c r="B22" s="15" t="s">
        <v>35</v>
      </c>
      <c r="C22" s="11">
        <f>SUM(C23:C23)</f>
        <v>1990000</v>
      </c>
      <c r="F22" s="17"/>
      <c r="G22" s="17"/>
      <c r="H22" s="18"/>
      <c r="I22" s="19"/>
      <c r="J22" s="19"/>
      <c r="K22" s="19"/>
    </row>
    <row r="23" spans="1:11" x14ac:dyDescent="0.2">
      <c r="A23" s="9" t="s">
        <v>36</v>
      </c>
      <c r="B23" s="9" t="s">
        <v>37</v>
      </c>
      <c r="C23" s="16">
        <v>1990000</v>
      </c>
      <c r="F23" s="17"/>
      <c r="G23" s="17"/>
      <c r="H23" s="18"/>
      <c r="I23" s="19"/>
      <c r="J23" s="19"/>
      <c r="K23" s="19"/>
    </row>
    <row r="24" spans="1:11" x14ac:dyDescent="0.2">
      <c r="A24" s="9"/>
      <c r="B24" s="23"/>
      <c r="C24" s="16"/>
      <c r="F24" s="17"/>
      <c r="G24" s="17"/>
      <c r="H24" s="18"/>
      <c r="I24" s="19"/>
      <c r="J24" s="19"/>
      <c r="K24" s="19"/>
    </row>
    <row r="25" spans="1:11" x14ac:dyDescent="0.2">
      <c r="A25" s="14" t="s">
        <v>40</v>
      </c>
      <c r="B25" s="24" t="s">
        <v>41</v>
      </c>
      <c r="C25" s="11">
        <f>SUM(C26:C27)</f>
        <v>39977500</v>
      </c>
      <c r="F25" s="25">
        <v>0.46</v>
      </c>
      <c r="G25" s="25">
        <v>0.13</v>
      </c>
      <c r="H25" s="26">
        <v>0.41</v>
      </c>
      <c r="I25" s="19"/>
      <c r="J25" s="19"/>
      <c r="K25" s="19"/>
    </row>
    <row r="26" spans="1:11" x14ac:dyDescent="0.2">
      <c r="A26" s="9" t="s">
        <v>109</v>
      </c>
      <c r="B26" s="9" t="s">
        <v>110</v>
      </c>
      <c r="C26" s="16">
        <v>35500000</v>
      </c>
      <c r="F26" s="27"/>
      <c r="G26" s="27"/>
      <c r="H26" s="28"/>
      <c r="I26" s="19"/>
      <c r="J26" s="19"/>
      <c r="K26" s="19"/>
    </row>
    <row r="27" spans="1:11" x14ac:dyDescent="0.2">
      <c r="A27" s="9" t="s">
        <v>42</v>
      </c>
      <c r="B27" s="9" t="s">
        <v>43</v>
      </c>
      <c r="C27" s="16">
        <v>4477500</v>
      </c>
      <c r="F27" s="27"/>
      <c r="G27" s="27"/>
      <c r="H27" s="28"/>
      <c r="I27" s="19"/>
      <c r="J27" s="19"/>
      <c r="K27" s="19"/>
    </row>
    <row r="28" spans="1:11" x14ac:dyDescent="0.2">
      <c r="A28" s="9"/>
      <c r="B28" s="9"/>
      <c r="C28" s="16"/>
      <c r="F28" s="27"/>
      <c r="G28" s="27"/>
      <c r="H28" s="28"/>
      <c r="I28" s="19"/>
      <c r="J28" s="19"/>
      <c r="K28" s="19"/>
    </row>
    <row r="29" spans="1:11" x14ac:dyDescent="0.2">
      <c r="A29" s="14" t="s">
        <v>44</v>
      </c>
      <c r="B29" s="14" t="s">
        <v>45</v>
      </c>
      <c r="C29" s="11">
        <f>SUM(C30:C31)</f>
        <v>1450000</v>
      </c>
      <c r="F29" s="27"/>
      <c r="G29" s="27"/>
      <c r="H29" s="28"/>
      <c r="I29" s="19"/>
      <c r="J29" s="19"/>
      <c r="K29" s="19"/>
    </row>
    <row r="30" spans="1:11" x14ac:dyDescent="0.2">
      <c r="A30" s="9" t="s">
        <v>111</v>
      </c>
      <c r="B30" s="9" t="s">
        <v>112</v>
      </c>
      <c r="C30" s="16">
        <v>1000000</v>
      </c>
      <c r="F30" s="27"/>
      <c r="G30" s="27"/>
      <c r="H30" s="28"/>
      <c r="I30" s="19"/>
      <c r="J30" s="19"/>
      <c r="K30" s="19"/>
    </row>
    <row r="31" spans="1:11" x14ac:dyDescent="0.2">
      <c r="A31" s="9" t="s">
        <v>113</v>
      </c>
      <c r="B31" s="9" t="s">
        <v>114</v>
      </c>
      <c r="C31" s="16">
        <v>450000</v>
      </c>
      <c r="F31" s="27"/>
      <c r="G31" s="27"/>
      <c r="H31" s="28"/>
      <c r="I31" s="19"/>
      <c r="J31" s="19"/>
      <c r="K31" s="19"/>
    </row>
    <row r="32" spans="1:11" x14ac:dyDescent="0.2">
      <c r="A32" s="9"/>
      <c r="B32" s="9"/>
      <c r="C32" s="16"/>
      <c r="F32" s="47"/>
      <c r="G32" s="47"/>
      <c r="H32" s="48"/>
      <c r="I32" s="49"/>
      <c r="J32" s="49"/>
      <c r="K32" s="49"/>
    </row>
    <row r="33" spans="1:4" x14ac:dyDescent="0.2">
      <c r="A33" s="14" t="s">
        <v>50</v>
      </c>
      <c r="B33" s="24" t="s">
        <v>51</v>
      </c>
      <c r="C33" s="16"/>
      <c r="D33" s="11">
        <f>+C35+C38</f>
        <v>205000</v>
      </c>
    </row>
    <row r="34" spans="1:4" x14ac:dyDescent="0.2">
      <c r="A34" s="14"/>
      <c r="B34" s="24"/>
      <c r="C34" s="16"/>
    </row>
    <row r="35" spans="1:4" x14ac:dyDescent="0.2">
      <c r="A35" s="14" t="s">
        <v>115</v>
      </c>
      <c r="B35" s="15" t="s">
        <v>116</v>
      </c>
      <c r="C35" s="11">
        <f>SUM(C36:C36)</f>
        <v>60000</v>
      </c>
    </row>
    <row r="36" spans="1:4" x14ac:dyDescent="0.2">
      <c r="A36" s="9" t="s">
        <v>117</v>
      </c>
      <c r="B36" s="9" t="s">
        <v>118</v>
      </c>
      <c r="C36" s="16">
        <v>60000</v>
      </c>
    </row>
    <row r="37" spans="1:4" x14ac:dyDescent="0.2">
      <c r="A37" s="9"/>
      <c r="B37" s="9"/>
      <c r="C37" s="16"/>
    </row>
    <row r="38" spans="1:4" x14ac:dyDescent="0.2">
      <c r="A38" s="14" t="s">
        <v>56</v>
      </c>
      <c r="B38" s="24" t="s">
        <v>57</v>
      </c>
      <c r="C38" s="11">
        <f>+C39+C40</f>
        <v>145000</v>
      </c>
    </row>
    <row r="39" spans="1:4" x14ac:dyDescent="0.2">
      <c r="A39" s="9" t="s">
        <v>58</v>
      </c>
      <c r="B39" s="9" t="s">
        <v>59</v>
      </c>
      <c r="C39" s="16">
        <v>20000</v>
      </c>
    </row>
    <row r="40" spans="1:4" x14ac:dyDescent="0.2">
      <c r="A40" s="9" t="s">
        <v>119</v>
      </c>
      <c r="B40" s="9" t="s">
        <v>120</v>
      </c>
      <c r="C40" s="16">
        <v>125000</v>
      </c>
    </row>
    <row r="41" spans="1:4" x14ac:dyDescent="0.2">
      <c r="A41" s="9"/>
      <c r="B41" s="9"/>
      <c r="C41" s="16"/>
    </row>
    <row r="42" spans="1:4" x14ac:dyDescent="0.2">
      <c r="A42" s="14" t="s">
        <v>60</v>
      </c>
      <c r="B42" s="14" t="s">
        <v>61</v>
      </c>
      <c r="C42" s="16"/>
      <c r="D42" s="11">
        <f>+C44</f>
        <v>1000000</v>
      </c>
    </row>
    <row r="43" spans="1:4" x14ac:dyDescent="0.2">
      <c r="A43" s="14"/>
      <c r="B43" s="14"/>
      <c r="C43" s="16"/>
    </row>
    <row r="44" spans="1:4" x14ac:dyDescent="0.2">
      <c r="A44" s="14" t="s">
        <v>62</v>
      </c>
      <c r="B44" s="14" t="s">
        <v>63</v>
      </c>
      <c r="C44" s="11">
        <f>+C45</f>
        <v>1000000</v>
      </c>
    </row>
    <row r="45" spans="1:4" x14ac:dyDescent="0.2">
      <c r="A45" s="9" t="s">
        <v>66</v>
      </c>
      <c r="B45" s="9" t="s">
        <v>67</v>
      </c>
      <c r="C45" s="16">
        <v>1000000</v>
      </c>
    </row>
    <row r="46" spans="1:4" x14ac:dyDescent="0.2">
      <c r="A46" s="9"/>
      <c r="B46" s="9"/>
      <c r="C46" s="16"/>
    </row>
    <row r="47" spans="1:4" x14ac:dyDescent="0.2">
      <c r="A47" s="14">
        <v>6</v>
      </c>
      <c r="B47" s="15" t="s">
        <v>72</v>
      </c>
      <c r="C47" s="16"/>
      <c r="D47" s="11">
        <f>+C49</f>
        <v>900000</v>
      </c>
    </row>
    <row r="48" spans="1:4" x14ac:dyDescent="0.2">
      <c r="A48" s="9"/>
      <c r="B48" s="9"/>
      <c r="C48" s="16"/>
    </row>
    <row r="49" spans="1:20" ht="25.5" x14ac:dyDescent="0.2">
      <c r="A49" s="14">
        <v>6.07</v>
      </c>
      <c r="B49" s="15" t="s">
        <v>73</v>
      </c>
      <c r="C49" s="11">
        <f>+C50</f>
        <v>900000</v>
      </c>
    </row>
    <row r="50" spans="1:20" x14ac:dyDescent="0.2">
      <c r="A50" s="9" t="s">
        <v>74</v>
      </c>
      <c r="B50" s="10" t="s">
        <v>75</v>
      </c>
      <c r="C50" s="16">
        <v>900000</v>
      </c>
    </row>
    <row r="51" spans="1:20" x14ac:dyDescent="0.2">
      <c r="A51" s="9"/>
      <c r="B51" s="9"/>
      <c r="C51" s="16"/>
      <c r="Q51" s="29"/>
    </row>
    <row r="52" spans="1:20" ht="13.5" thickBot="1" x14ac:dyDescent="0.25">
      <c r="A52" s="9"/>
      <c r="B52" s="30" t="s">
        <v>76</v>
      </c>
      <c r="D52" s="31">
        <f>SUM(D9:D51)</f>
        <v>46522500</v>
      </c>
      <c r="T52" s="29"/>
    </row>
    <row r="53" spans="1:20" ht="13.5" thickTop="1" x14ac:dyDescent="0.2">
      <c r="B53" s="30"/>
    </row>
    <row r="54" spans="1:20" x14ac:dyDescent="0.2">
      <c r="A54" s="50" t="s">
        <v>77</v>
      </c>
      <c r="B54" s="32"/>
      <c r="D54" s="11" t="s">
        <v>78</v>
      </c>
    </row>
    <row r="55" spans="1:20" x14ac:dyDescent="0.2">
      <c r="A55" s="51"/>
      <c r="B55" s="30"/>
      <c r="D55" s="11" t="s">
        <v>79</v>
      </c>
    </row>
    <row r="56" spans="1:20" x14ac:dyDescent="0.2">
      <c r="A56" s="51" t="s">
        <v>3</v>
      </c>
      <c r="B56" s="30" t="s">
        <v>4</v>
      </c>
    </row>
    <row r="57" spans="1:20" x14ac:dyDescent="0.2">
      <c r="A57" s="51"/>
      <c r="B57" s="30"/>
    </row>
    <row r="58" spans="1:20" hidden="1" x14ac:dyDescent="0.2">
      <c r="A58" s="46">
        <v>0</v>
      </c>
      <c r="B58" s="24" t="s">
        <v>5</v>
      </c>
      <c r="C58" s="16"/>
      <c r="D58" s="11">
        <f>+C60+C63</f>
        <v>0</v>
      </c>
    </row>
    <row r="59" spans="1:20" hidden="1" x14ac:dyDescent="0.2">
      <c r="A59" s="46"/>
      <c r="B59" s="24"/>
      <c r="C59" s="16"/>
    </row>
    <row r="60" spans="1:20" hidden="1" x14ac:dyDescent="0.2">
      <c r="A60" s="46">
        <v>0.01</v>
      </c>
      <c r="B60" s="15" t="s">
        <v>6</v>
      </c>
      <c r="C60" s="11">
        <f>+C61</f>
        <v>0</v>
      </c>
    </row>
    <row r="61" spans="1:20" hidden="1" x14ac:dyDescent="0.2">
      <c r="A61" s="52" t="s">
        <v>7</v>
      </c>
      <c r="B61" s="20" t="s">
        <v>8</v>
      </c>
      <c r="C61" s="16"/>
    </row>
    <row r="62" spans="1:20" hidden="1" x14ac:dyDescent="0.2">
      <c r="A62" s="52"/>
      <c r="B62" s="20"/>
      <c r="C62" s="16"/>
    </row>
    <row r="63" spans="1:20" hidden="1" x14ac:dyDescent="0.2">
      <c r="A63" s="46">
        <v>0.03</v>
      </c>
      <c r="B63" s="15" t="s">
        <v>80</v>
      </c>
      <c r="C63" s="11">
        <f>SUM(C64:C66)</f>
        <v>0</v>
      </c>
    </row>
    <row r="64" spans="1:20" hidden="1" x14ac:dyDescent="0.2">
      <c r="A64" s="44" t="s">
        <v>10</v>
      </c>
      <c r="B64" s="8" t="s">
        <v>11</v>
      </c>
      <c r="C64" s="16"/>
    </row>
    <row r="65" spans="1:4" hidden="1" x14ac:dyDescent="0.2">
      <c r="A65" s="52" t="s">
        <v>14</v>
      </c>
      <c r="B65" s="20" t="s">
        <v>15</v>
      </c>
      <c r="C65" s="16"/>
    </row>
    <row r="66" spans="1:4" hidden="1" x14ac:dyDescent="0.2">
      <c r="A66" s="52" t="s">
        <v>81</v>
      </c>
      <c r="B66" s="20" t="s">
        <v>82</v>
      </c>
      <c r="C66" s="16"/>
      <c r="D66" s="34"/>
    </row>
    <row r="67" spans="1:4" hidden="1" x14ac:dyDescent="0.2">
      <c r="A67" s="52"/>
      <c r="B67" s="20"/>
      <c r="C67" s="16"/>
      <c r="D67" s="34"/>
    </row>
    <row r="68" spans="1:4" x14ac:dyDescent="0.2">
      <c r="A68" s="46" t="s">
        <v>32</v>
      </c>
      <c r="B68" s="24" t="s">
        <v>33</v>
      </c>
      <c r="C68" s="16"/>
      <c r="D68" s="35">
        <f>+C70+C73+C76+C81+C85+C89+C92+C96</f>
        <v>14252500</v>
      </c>
    </row>
    <row r="69" spans="1:4" hidden="1" x14ac:dyDescent="0.2">
      <c r="A69" s="46"/>
      <c r="B69" s="24"/>
      <c r="C69" s="16"/>
      <c r="D69" s="35"/>
    </row>
    <row r="70" spans="1:4" hidden="1" x14ac:dyDescent="0.2">
      <c r="A70" s="46" t="s">
        <v>121</v>
      </c>
      <c r="B70" s="15" t="s">
        <v>122</v>
      </c>
      <c r="C70" s="11">
        <f>+C71</f>
        <v>0</v>
      </c>
      <c r="D70" s="35"/>
    </row>
    <row r="71" spans="1:4" hidden="1" x14ac:dyDescent="0.2">
      <c r="A71" s="44" t="s">
        <v>123</v>
      </c>
      <c r="B71" s="9" t="s">
        <v>124</v>
      </c>
      <c r="C71" s="16"/>
      <c r="D71" s="35"/>
    </row>
    <row r="72" spans="1:4" hidden="1" x14ac:dyDescent="0.2">
      <c r="B72" s="8"/>
      <c r="C72" s="16"/>
      <c r="D72" s="35"/>
    </row>
    <row r="73" spans="1:4" hidden="1" x14ac:dyDescent="0.2">
      <c r="A73" s="46" t="s">
        <v>83</v>
      </c>
      <c r="B73" s="14" t="s">
        <v>84</v>
      </c>
      <c r="C73" s="11"/>
      <c r="D73" s="35"/>
    </row>
    <row r="74" spans="1:4" hidden="1" x14ac:dyDescent="0.2">
      <c r="A74" s="44" t="s">
        <v>87</v>
      </c>
      <c r="B74" s="9" t="s">
        <v>88</v>
      </c>
      <c r="C74" s="16"/>
      <c r="D74" s="35"/>
    </row>
    <row r="75" spans="1:4" x14ac:dyDescent="0.2">
      <c r="B75" s="9"/>
      <c r="C75" s="16"/>
      <c r="D75" s="35"/>
    </row>
    <row r="76" spans="1:4" x14ac:dyDescent="0.2">
      <c r="A76" s="46" t="s">
        <v>34</v>
      </c>
      <c r="B76" s="15" t="s">
        <v>35</v>
      </c>
      <c r="C76" s="11">
        <f>SUM(C77:C79)</f>
        <v>5840000</v>
      </c>
      <c r="D76" s="35"/>
    </row>
    <row r="77" spans="1:4" x14ac:dyDescent="0.2">
      <c r="A77" s="44" t="s">
        <v>125</v>
      </c>
      <c r="B77" s="9" t="s">
        <v>126</v>
      </c>
      <c r="C77" s="16">
        <v>250000</v>
      </c>
      <c r="D77" s="35"/>
    </row>
    <row r="78" spans="1:4" x14ac:dyDescent="0.2">
      <c r="A78" s="44" t="s">
        <v>38</v>
      </c>
      <c r="B78" s="9" t="s">
        <v>39</v>
      </c>
      <c r="C78" s="16">
        <v>2090000</v>
      </c>
      <c r="D78" s="35"/>
    </row>
    <row r="79" spans="1:4" x14ac:dyDescent="0.2">
      <c r="A79" s="44" t="s">
        <v>89</v>
      </c>
      <c r="B79" s="9" t="s">
        <v>90</v>
      </c>
      <c r="C79" s="16">
        <v>3500000</v>
      </c>
      <c r="D79" s="35"/>
    </row>
    <row r="80" spans="1:4" x14ac:dyDescent="0.2">
      <c r="B80" s="9"/>
      <c r="C80" s="16"/>
      <c r="D80" s="35"/>
    </row>
    <row r="81" spans="1:4" x14ac:dyDescent="0.2">
      <c r="A81" s="46" t="s">
        <v>40</v>
      </c>
      <c r="B81" s="15" t="s">
        <v>41</v>
      </c>
      <c r="C81" s="11">
        <f>SUM(C82:C83)</f>
        <v>4477500</v>
      </c>
      <c r="D81" s="35"/>
    </row>
    <row r="82" spans="1:4" x14ac:dyDescent="0.2">
      <c r="A82" s="44" t="s">
        <v>93</v>
      </c>
      <c r="B82" s="9" t="s">
        <v>94</v>
      </c>
      <c r="C82" s="16">
        <v>4477500</v>
      </c>
      <c r="D82" s="35"/>
    </row>
    <row r="83" spans="1:4" hidden="1" x14ac:dyDescent="0.2">
      <c r="A83" s="44" t="s">
        <v>42</v>
      </c>
      <c r="B83" s="9" t="s">
        <v>43</v>
      </c>
      <c r="C83" s="16"/>
      <c r="D83" s="35"/>
    </row>
    <row r="84" spans="1:4" x14ac:dyDescent="0.2">
      <c r="B84" s="9"/>
      <c r="C84" s="16"/>
      <c r="D84" s="35"/>
    </row>
    <row r="85" spans="1:4" x14ac:dyDescent="0.2">
      <c r="A85" s="46" t="s">
        <v>127</v>
      </c>
      <c r="B85" s="14" t="s">
        <v>128</v>
      </c>
      <c r="C85" s="11">
        <f>+C86+C87</f>
        <v>60000</v>
      </c>
      <c r="D85" s="35"/>
    </row>
    <row r="86" spans="1:4" x14ac:dyDescent="0.2">
      <c r="A86" s="44" t="s">
        <v>129</v>
      </c>
      <c r="B86" s="9" t="s">
        <v>130</v>
      </c>
      <c r="C86" s="16">
        <v>10000</v>
      </c>
      <c r="D86" s="35"/>
    </row>
    <row r="87" spans="1:4" x14ac:dyDescent="0.2">
      <c r="A87" s="44" t="s">
        <v>131</v>
      </c>
      <c r="B87" s="9" t="s">
        <v>132</v>
      </c>
      <c r="C87" s="16">
        <v>50000</v>
      </c>
      <c r="D87" s="35"/>
    </row>
    <row r="88" spans="1:4" ht="17.25" hidden="1" customHeight="1" x14ac:dyDescent="0.2">
      <c r="B88" s="9"/>
      <c r="C88" s="16"/>
      <c r="D88" s="35"/>
    </row>
    <row r="89" spans="1:4" hidden="1" x14ac:dyDescent="0.2">
      <c r="A89" s="46" t="s">
        <v>133</v>
      </c>
      <c r="B89" s="15" t="s">
        <v>134</v>
      </c>
      <c r="C89" s="11">
        <f>+C90</f>
        <v>0</v>
      </c>
      <c r="D89" s="35"/>
    </row>
    <row r="90" spans="1:4" hidden="1" x14ac:dyDescent="0.2">
      <c r="A90" s="44" t="s">
        <v>135</v>
      </c>
      <c r="B90" s="9" t="s">
        <v>136</v>
      </c>
      <c r="C90" s="16"/>
      <c r="D90" s="35"/>
    </row>
    <row r="91" spans="1:4" x14ac:dyDescent="0.2">
      <c r="B91" s="9"/>
      <c r="C91" s="16"/>
      <c r="D91" s="35"/>
    </row>
    <row r="92" spans="1:4" x14ac:dyDescent="0.2">
      <c r="A92" s="46" t="s">
        <v>95</v>
      </c>
      <c r="B92" s="36" t="s">
        <v>96</v>
      </c>
      <c r="C92" s="11">
        <f>SUM(C93:C94)</f>
        <v>675000</v>
      </c>
      <c r="D92" s="34"/>
    </row>
    <row r="93" spans="1:4" x14ac:dyDescent="0.2">
      <c r="A93" s="44" t="s">
        <v>137</v>
      </c>
      <c r="B93" s="9" t="s">
        <v>138</v>
      </c>
      <c r="C93" s="16">
        <v>675000</v>
      </c>
      <c r="D93" s="34"/>
    </row>
    <row r="94" spans="1:4" hidden="1" x14ac:dyDescent="0.2">
      <c r="A94" s="44" t="s">
        <v>97</v>
      </c>
      <c r="B94" s="9" t="s">
        <v>98</v>
      </c>
      <c r="C94" s="16"/>
      <c r="D94" s="34"/>
    </row>
    <row r="95" spans="1:4" x14ac:dyDescent="0.2">
      <c r="B95" s="9"/>
      <c r="C95" s="16"/>
      <c r="D95" s="34"/>
    </row>
    <row r="96" spans="1:4" x14ac:dyDescent="0.2">
      <c r="A96" s="46" t="s">
        <v>44</v>
      </c>
      <c r="B96" s="15" t="s">
        <v>45</v>
      </c>
      <c r="C96" s="11">
        <f>SUM(C97:C99)</f>
        <v>3200000</v>
      </c>
      <c r="D96" s="34"/>
    </row>
    <row r="97" spans="1:4" x14ac:dyDescent="0.2">
      <c r="A97" s="44" t="s">
        <v>139</v>
      </c>
      <c r="B97" s="9" t="s">
        <v>140</v>
      </c>
      <c r="C97" s="16">
        <v>1000000</v>
      </c>
      <c r="D97" s="34"/>
    </row>
    <row r="98" spans="1:4" x14ac:dyDescent="0.2">
      <c r="A98" s="44" t="s">
        <v>141</v>
      </c>
      <c r="B98" s="9" t="s">
        <v>142</v>
      </c>
      <c r="C98" s="16">
        <v>450000</v>
      </c>
      <c r="D98" s="53"/>
    </row>
    <row r="99" spans="1:4" x14ac:dyDescent="0.2">
      <c r="A99" s="44" t="s">
        <v>48</v>
      </c>
      <c r="B99" s="9" t="s">
        <v>49</v>
      </c>
      <c r="C99" s="16">
        <v>1750000</v>
      </c>
      <c r="D99" s="53"/>
    </row>
    <row r="100" spans="1:4" x14ac:dyDescent="0.2">
      <c r="B100" s="9"/>
      <c r="C100" s="16"/>
      <c r="D100" s="53"/>
    </row>
    <row r="101" spans="1:4" x14ac:dyDescent="0.2">
      <c r="A101" s="46" t="s">
        <v>50</v>
      </c>
      <c r="B101" s="24" t="s">
        <v>51</v>
      </c>
      <c r="C101" s="16"/>
      <c r="D101" s="11">
        <f>+C108+C114</f>
        <v>1620000</v>
      </c>
    </row>
    <row r="102" spans="1:4" x14ac:dyDescent="0.2">
      <c r="A102" s="46"/>
      <c r="B102" s="24"/>
      <c r="C102" s="16"/>
      <c r="D102" s="53"/>
    </row>
    <row r="103" spans="1:4" hidden="1" x14ac:dyDescent="0.2">
      <c r="A103" s="46" t="s">
        <v>115</v>
      </c>
      <c r="B103" s="15" t="s">
        <v>116</v>
      </c>
      <c r="C103" s="11">
        <f>SUM(C104:C106)</f>
        <v>0</v>
      </c>
      <c r="D103" s="53"/>
    </row>
    <row r="104" spans="1:4" hidden="1" x14ac:dyDescent="0.2">
      <c r="A104" s="44" t="s">
        <v>143</v>
      </c>
      <c r="B104" s="9" t="s">
        <v>144</v>
      </c>
      <c r="C104" s="16"/>
      <c r="D104" s="53"/>
    </row>
    <row r="105" spans="1:4" hidden="1" x14ac:dyDescent="0.2">
      <c r="A105" s="44" t="s">
        <v>117</v>
      </c>
      <c r="B105" s="9" t="s">
        <v>118</v>
      </c>
      <c r="C105" s="16"/>
      <c r="D105" s="53"/>
    </row>
    <row r="106" spans="1:4" hidden="1" x14ac:dyDescent="0.2">
      <c r="A106" s="44" t="s">
        <v>145</v>
      </c>
      <c r="B106" s="9" t="s">
        <v>146</v>
      </c>
      <c r="C106" s="16"/>
      <c r="D106" s="53"/>
    </row>
    <row r="107" spans="1:4" hidden="1" x14ac:dyDescent="0.2">
      <c r="B107" s="9"/>
      <c r="C107" s="16"/>
      <c r="D107" s="53"/>
    </row>
    <row r="108" spans="1:4" x14ac:dyDescent="0.2">
      <c r="A108" s="46" t="s">
        <v>147</v>
      </c>
      <c r="B108" s="14" t="s">
        <v>148</v>
      </c>
      <c r="C108" s="11">
        <f>+C109</f>
        <v>1600000</v>
      </c>
      <c r="D108" s="53"/>
    </row>
    <row r="109" spans="1:4" x14ac:dyDescent="0.2">
      <c r="A109" s="44" t="s">
        <v>149</v>
      </c>
      <c r="B109" s="9" t="s">
        <v>150</v>
      </c>
      <c r="C109" s="16">
        <v>1600000</v>
      </c>
      <c r="D109" s="53"/>
    </row>
    <row r="110" spans="1:4" x14ac:dyDescent="0.2">
      <c r="A110" s="46"/>
      <c r="B110" s="24"/>
      <c r="C110" s="16"/>
      <c r="D110" s="53"/>
    </row>
    <row r="111" spans="1:4" hidden="1" x14ac:dyDescent="0.2">
      <c r="A111" s="46" t="s">
        <v>52</v>
      </c>
      <c r="B111" s="15" t="s">
        <v>53</v>
      </c>
      <c r="C111" s="11">
        <f>SUM(C112:C112)</f>
        <v>0</v>
      </c>
      <c r="D111" s="53"/>
    </row>
    <row r="112" spans="1:4" hidden="1" x14ac:dyDescent="0.2">
      <c r="A112" s="44" t="s">
        <v>54</v>
      </c>
      <c r="B112" s="9" t="s">
        <v>55</v>
      </c>
      <c r="C112" s="16"/>
      <c r="D112" s="53"/>
    </row>
    <row r="113" spans="1:4" hidden="1" x14ac:dyDescent="0.2">
      <c r="B113" s="9"/>
      <c r="C113" s="16"/>
      <c r="D113" s="53"/>
    </row>
    <row r="114" spans="1:4" x14ac:dyDescent="0.2">
      <c r="A114" s="46" t="s">
        <v>56</v>
      </c>
      <c r="B114" s="15" t="s">
        <v>57</v>
      </c>
      <c r="C114" s="11">
        <f>+C115</f>
        <v>20000</v>
      </c>
      <c r="D114" s="53"/>
    </row>
    <row r="115" spans="1:4" x14ac:dyDescent="0.2">
      <c r="A115" s="44" t="s">
        <v>151</v>
      </c>
      <c r="B115" s="10" t="s">
        <v>152</v>
      </c>
      <c r="C115" s="16">
        <v>20000</v>
      </c>
      <c r="D115" s="53"/>
    </row>
    <row r="116" spans="1:4" hidden="1" x14ac:dyDescent="0.2">
      <c r="A116" s="44" t="s">
        <v>153</v>
      </c>
      <c r="B116" s="9" t="s">
        <v>154</v>
      </c>
      <c r="C116" s="16"/>
      <c r="D116" s="53"/>
    </row>
    <row r="117" spans="1:4" x14ac:dyDescent="0.2">
      <c r="B117" s="9"/>
      <c r="C117" s="16"/>
      <c r="D117" s="53"/>
    </row>
    <row r="118" spans="1:4" x14ac:dyDescent="0.2">
      <c r="A118" s="46" t="s">
        <v>60</v>
      </c>
      <c r="B118" s="14" t="s">
        <v>61</v>
      </c>
      <c r="C118" s="16"/>
      <c r="D118" s="53"/>
    </row>
    <row r="119" spans="1:4" x14ac:dyDescent="0.2">
      <c r="A119" s="46"/>
      <c r="B119" s="14"/>
      <c r="C119" s="16"/>
      <c r="D119" s="35">
        <f>+C120</f>
        <v>30650000</v>
      </c>
    </row>
    <row r="120" spans="1:4" x14ac:dyDescent="0.2">
      <c r="A120" s="46" t="s">
        <v>62</v>
      </c>
      <c r="B120" s="14" t="s">
        <v>63</v>
      </c>
      <c r="C120" s="11">
        <f>SUM(C121:C123)</f>
        <v>30650000</v>
      </c>
      <c r="D120" s="53"/>
    </row>
    <row r="121" spans="1:4" x14ac:dyDescent="0.2">
      <c r="A121" s="44" t="s">
        <v>155</v>
      </c>
      <c r="B121" s="9" t="s">
        <v>156</v>
      </c>
      <c r="C121" s="16">
        <v>320000</v>
      </c>
      <c r="D121" s="53"/>
    </row>
    <row r="122" spans="1:4" x14ac:dyDescent="0.2">
      <c r="A122" s="44" t="s">
        <v>157</v>
      </c>
      <c r="B122" s="9" t="s">
        <v>158</v>
      </c>
      <c r="C122" s="16">
        <v>30330000</v>
      </c>
      <c r="D122" s="53"/>
    </row>
    <row r="123" spans="1:4" hidden="1" x14ac:dyDescent="0.2">
      <c r="B123" s="9"/>
      <c r="C123" s="16"/>
      <c r="D123" s="53"/>
    </row>
    <row r="124" spans="1:4" hidden="1" x14ac:dyDescent="0.2">
      <c r="B124" s="9"/>
      <c r="C124" s="16"/>
      <c r="D124" s="53"/>
    </row>
    <row r="125" spans="1:4" hidden="1" x14ac:dyDescent="0.2">
      <c r="A125" s="46">
        <v>6</v>
      </c>
      <c r="B125" s="15" t="s">
        <v>72</v>
      </c>
      <c r="C125" s="16"/>
      <c r="D125" s="35">
        <f>+C127</f>
        <v>0</v>
      </c>
    </row>
    <row r="126" spans="1:4" hidden="1" x14ac:dyDescent="0.2">
      <c r="A126" s="46"/>
      <c r="B126" s="15"/>
      <c r="C126" s="16"/>
      <c r="D126" s="34"/>
    </row>
    <row r="127" spans="1:4" hidden="1" x14ac:dyDescent="0.2">
      <c r="A127" s="46">
        <v>6.02</v>
      </c>
      <c r="B127" s="15" t="s">
        <v>159</v>
      </c>
      <c r="C127" s="11">
        <f>+C128</f>
        <v>0</v>
      </c>
      <c r="D127" s="34"/>
    </row>
    <row r="128" spans="1:4" hidden="1" x14ac:dyDescent="0.2">
      <c r="A128" s="44" t="s">
        <v>160</v>
      </c>
      <c r="B128" s="9" t="s">
        <v>161</v>
      </c>
      <c r="C128" s="16"/>
      <c r="D128" s="34"/>
    </row>
    <row r="129" spans="2:18" hidden="1" x14ac:dyDescent="0.2">
      <c r="B129" s="9"/>
      <c r="C129" s="16"/>
      <c r="D129" s="34"/>
    </row>
    <row r="130" spans="2:18" x14ac:dyDescent="0.2">
      <c r="B130" s="9"/>
      <c r="C130" s="16"/>
      <c r="D130" s="34"/>
    </row>
    <row r="131" spans="2:18" ht="13.5" thickBot="1" x14ac:dyDescent="0.25">
      <c r="B131" s="30" t="s">
        <v>102</v>
      </c>
      <c r="D131" s="31">
        <f>SUM(D58:D130)</f>
        <v>46522500</v>
      </c>
      <c r="R131" s="38">
        <f>+D131-D52</f>
        <v>0</v>
      </c>
    </row>
    <row r="132" spans="2:18" ht="13.5" thickTop="1" x14ac:dyDescent="0.2"/>
    <row r="140" spans="2:18" x14ac:dyDescent="0.2">
      <c r="B140" s="8"/>
      <c r="C140" s="8"/>
      <c r="D140" s="8"/>
    </row>
    <row r="141" spans="2:18" x14ac:dyDescent="0.2">
      <c r="B141" s="8"/>
      <c r="C141" s="8"/>
      <c r="D141" s="8"/>
    </row>
    <row r="142" spans="2:18" x14ac:dyDescent="0.2">
      <c r="B142" s="8"/>
      <c r="C142" s="8"/>
      <c r="D142" s="8"/>
    </row>
    <row r="143" spans="2:18" x14ac:dyDescent="0.2">
      <c r="B143" s="8"/>
      <c r="C143" s="8"/>
      <c r="D143"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8"/>
  <sheetViews>
    <sheetView view="pageBreakPreview" topLeftCell="A149" zoomScaleNormal="100" zoomScaleSheetLayoutView="100" workbookViewId="0">
      <selection activeCell="B160" sqref="B160"/>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+[4]SOLICITUD!A2</f>
        <v xml:space="preserve"> MODIFICACIÓN  PRESUPUESTARIA Nº6-2018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+C22+C26+C32+C19+C29</f>
        <v>30962312.780000001</v>
      </c>
      <c r="F17" s="17"/>
      <c r="G17" s="17"/>
      <c r="H17" s="18"/>
      <c r="I17" s="19"/>
      <c r="J17" s="19"/>
      <c r="K17" s="19"/>
    </row>
    <row r="18" spans="1:11" x14ac:dyDescent="0.2">
      <c r="A18" s="14"/>
      <c r="B18" s="15"/>
      <c r="C18" s="16"/>
      <c r="F18" s="17"/>
      <c r="G18" s="17"/>
      <c r="H18" s="18"/>
      <c r="I18" s="19"/>
      <c r="J18" s="19"/>
      <c r="K18" s="19"/>
    </row>
    <row r="19" spans="1:11" x14ac:dyDescent="0.2">
      <c r="A19" s="14" t="s">
        <v>83</v>
      </c>
      <c r="B19" s="15" t="s">
        <v>84</v>
      </c>
      <c r="C19" s="11">
        <f>+C20</f>
        <v>973500</v>
      </c>
      <c r="F19" s="17"/>
      <c r="G19" s="17"/>
      <c r="H19" s="18"/>
      <c r="I19" s="19"/>
      <c r="J19" s="19"/>
      <c r="K19" s="19"/>
    </row>
    <row r="20" spans="1:11" x14ac:dyDescent="0.2">
      <c r="A20" s="9" t="s">
        <v>246</v>
      </c>
      <c r="B20" s="9" t="s">
        <v>247</v>
      </c>
      <c r="C20" s="16">
        <v>973500</v>
      </c>
      <c r="F20" s="17"/>
      <c r="G20" s="17"/>
      <c r="H20" s="18"/>
      <c r="I20" s="19"/>
      <c r="J20" s="19"/>
      <c r="K20" s="19"/>
    </row>
    <row r="21" spans="1:11" x14ac:dyDescent="0.2">
      <c r="A21" s="14"/>
      <c r="B21" s="15"/>
      <c r="C21" s="16"/>
      <c r="F21" s="17"/>
      <c r="G21" s="17"/>
      <c r="H21" s="18"/>
      <c r="I21" s="19"/>
      <c r="J21" s="19"/>
      <c r="K21" s="19"/>
    </row>
    <row r="22" spans="1:11" hidden="1" x14ac:dyDescent="0.2">
      <c r="A22" s="14" t="s">
        <v>34</v>
      </c>
      <c r="B22" s="15" t="s">
        <v>35</v>
      </c>
      <c r="C22" s="11">
        <f>SUM(C23:C24)</f>
        <v>0</v>
      </c>
      <c r="F22" s="17"/>
      <c r="G22" s="17"/>
      <c r="H22" s="18"/>
      <c r="I22" s="19"/>
      <c r="J22" s="19"/>
      <c r="K22" s="19"/>
    </row>
    <row r="23" spans="1:11" hidden="1" x14ac:dyDescent="0.2">
      <c r="A23" s="9" t="s">
        <v>36</v>
      </c>
      <c r="B23" s="9" t="s">
        <v>37</v>
      </c>
      <c r="C23" s="16"/>
      <c r="F23" s="17"/>
      <c r="G23" s="17"/>
      <c r="H23" s="18"/>
      <c r="I23" s="19"/>
      <c r="J23" s="19"/>
      <c r="K23" s="19"/>
    </row>
    <row r="24" spans="1:11" hidden="1" x14ac:dyDescent="0.2">
      <c r="A24" s="9" t="s">
        <v>38</v>
      </c>
      <c r="B24" s="9" t="s">
        <v>39</v>
      </c>
      <c r="C24" s="16"/>
      <c r="F24" s="17"/>
      <c r="G24" s="17"/>
      <c r="H24" s="18"/>
      <c r="I24" s="19"/>
      <c r="J24" s="19"/>
      <c r="K24" s="19"/>
    </row>
    <row r="25" spans="1:11" hidden="1" x14ac:dyDescent="0.2">
      <c r="A25" s="9"/>
      <c r="B25" s="23"/>
      <c r="C25" s="16"/>
      <c r="F25" s="17"/>
      <c r="G25" s="17"/>
      <c r="H25" s="18"/>
      <c r="I25" s="19"/>
      <c r="J25" s="19"/>
      <c r="K25" s="19"/>
    </row>
    <row r="26" spans="1:11" x14ac:dyDescent="0.2">
      <c r="A26" s="14" t="s">
        <v>40</v>
      </c>
      <c r="B26" s="24" t="s">
        <v>41</v>
      </c>
      <c r="C26" s="11">
        <f>SUM(C27:C27)</f>
        <v>16000000</v>
      </c>
      <c r="F26" s="94">
        <v>0.46</v>
      </c>
      <c r="G26" s="94">
        <v>0.13</v>
      </c>
      <c r="H26" s="95">
        <v>0.41</v>
      </c>
      <c r="I26" s="19"/>
      <c r="J26" s="19"/>
      <c r="K26" s="19"/>
    </row>
    <row r="27" spans="1:11" x14ac:dyDescent="0.2">
      <c r="A27" s="9" t="s">
        <v>109</v>
      </c>
      <c r="B27" s="9" t="s">
        <v>110</v>
      </c>
      <c r="C27" s="16">
        <v>16000000</v>
      </c>
      <c r="F27" s="27"/>
      <c r="G27" s="27"/>
      <c r="H27" s="28"/>
      <c r="I27" s="19"/>
      <c r="J27" s="19"/>
      <c r="K27" s="19"/>
    </row>
    <row r="28" spans="1:11" x14ac:dyDescent="0.2">
      <c r="A28" s="9"/>
      <c r="B28" s="9"/>
      <c r="C28" s="16"/>
      <c r="F28" s="27"/>
      <c r="G28" s="27"/>
      <c r="H28" s="28"/>
      <c r="I28" s="19"/>
      <c r="J28" s="19"/>
      <c r="K28" s="19"/>
    </row>
    <row r="29" spans="1:11" x14ac:dyDescent="0.2">
      <c r="A29" s="14" t="s">
        <v>127</v>
      </c>
      <c r="B29" s="15" t="s">
        <v>128</v>
      </c>
      <c r="C29" s="11">
        <f>+C30</f>
        <v>446382.78</v>
      </c>
      <c r="F29" s="27"/>
      <c r="G29" s="27"/>
      <c r="H29" s="28"/>
      <c r="I29" s="19"/>
      <c r="J29" s="19"/>
      <c r="K29" s="19"/>
    </row>
    <row r="30" spans="1:11" x14ac:dyDescent="0.2">
      <c r="A30" s="9" t="s">
        <v>131</v>
      </c>
      <c r="B30" s="9" t="s">
        <v>132</v>
      </c>
      <c r="C30" s="16">
        <v>446382.78</v>
      </c>
      <c r="F30" s="27"/>
      <c r="G30" s="27"/>
      <c r="H30" s="28"/>
      <c r="I30" s="19"/>
      <c r="J30" s="19"/>
      <c r="K30" s="19"/>
    </row>
    <row r="31" spans="1:11" x14ac:dyDescent="0.2">
      <c r="A31" s="9"/>
      <c r="B31" s="9"/>
      <c r="C31" s="16"/>
      <c r="F31" s="27"/>
      <c r="G31" s="27"/>
      <c r="H31" s="28"/>
      <c r="I31" s="19"/>
      <c r="J31" s="19"/>
      <c r="K31" s="19"/>
    </row>
    <row r="32" spans="1:11" x14ac:dyDescent="0.2">
      <c r="A32" s="14" t="s">
        <v>44</v>
      </c>
      <c r="B32" s="15" t="s">
        <v>45</v>
      </c>
      <c r="C32" s="11">
        <f>SUM(C33:C35)</f>
        <v>13542430</v>
      </c>
      <c r="F32" s="27"/>
      <c r="G32" s="27"/>
      <c r="H32" s="28"/>
      <c r="I32" s="19"/>
      <c r="J32" s="19"/>
      <c r="K32" s="19"/>
    </row>
    <row r="33" spans="1:11" x14ac:dyDescent="0.2">
      <c r="A33" s="9" t="s">
        <v>139</v>
      </c>
      <c r="B33" s="9" t="s">
        <v>140</v>
      </c>
      <c r="C33" s="16">
        <v>12824000</v>
      </c>
      <c r="F33" s="27"/>
      <c r="G33" s="27"/>
      <c r="H33" s="28"/>
      <c r="I33" s="19"/>
      <c r="J33" s="19"/>
      <c r="K33" s="19"/>
    </row>
    <row r="34" spans="1:11" x14ac:dyDescent="0.2">
      <c r="A34" s="9" t="s">
        <v>48</v>
      </c>
      <c r="B34" s="9" t="s">
        <v>49</v>
      </c>
      <c r="C34" s="16">
        <v>423430</v>
      </c>
      <c r="F34" s="27"/>
      <c r="G34" s="27"/>
      <c r="H34" s="28"/>
      <c r="I34" s="19"/>
      <c r="J34" s="19"/>
      <c r="K34" s="19"/>
    </row>
    <row r="35" spans="1:11" x14ac:dyDescent="0.2">
      <c r="A35" s="9" t="s">
        <v>248</v>
      </c>
      <c r="B35" s="9" t="s">
        <v>249</v>
      </c>
      <c r="C35" s="16">
        <v>295000</v>
      </c>
      <c r="F35" s="27"/>
      <c r="G35" s="27"/>
      <c r="H35" s="28"/>
      <c r="I35" s="19"/>
      <c r="J35" s="19"/>
      <c r="K35" s="19"/>
    </row>
    <row r="36" spans="1:11" x14ac:dyDescent="0.2">
      <c r="A36" s="9"/>
      <c r="B36" s="9"/>
      <c r="C36" s="16"/>
      <c r="F36" s="27"/>
      <c r="G36" s="27"/>
      <c r="H36" s="28"/>
      <c r="I36" s="19"/>
      <c r="J36" s="19"/>
      <c r="K36" s="19"/>
    </row>
    <row r="37" spans="1:11" x14ac:dyDescent="0.2">
      <c r="A37" s="14" t="s">
        <v>50</v>
      </c>
      <c r="B37" s="24" t="s">
        <v>51</v>
      </c>
      <c r="C37" s="16"/>
      <c r="D37" s="11">
        <f>+C39+C48+C43</f>
        <v>938194</v>
      </c>
    </row>
    <row r="38" spans="1:11" x14ac:dyDescent="0.2">
      <c r="A38" s="14"/>
      <c r="B38" s="24"/>
      <c r="C38" s="16"/>
    </row>
    <row r="39" spans="1:11" hidden="1" x14ac:dyDescent="0.2">
      <c r="A39" s="14" t="s">
        <v>115</v>
      </c>
      <c r="B39" s="15" t="s">
        <v>116</v>
      </c>
      <c r="C39" s="11">
        <f>SUM(C40:C41)</f>
        <v>0</v>
      </c>
    </row>
    <row r="40" spans="1:11" hidden="1" x14ac:dyDescent="0.2">
      <c r="A40" s="9" t="s">
        <v>117</v>
      </c>
      <c r="B40" s="9" t="s">
        <v>118</v>
      </c>
      <c r="C40" s="16"/>
    </row>
    <row r="41" spans="1:11" hidden="1" x14ac:dyDescent="0.2">
      <c r="A41" s="9" t="s">
        <v>145</v>
      </c>
      <c r="B41" s="9" t="s">
        <v>146</v>
      </c>
      <c r="C41" s="16"/>
    </row>
    <row r="42" spans="1:11" hidden="1" x14ac:dyDescent="0.2">
      <c r="A42" s="9"/>
      <c r="B42" s="9"/>
      <c r="C42" s="16"/>
    </row>
    <row r="43" spans="1:11" ht="25.5" hidden="1" x14ac:dyDescent="0.2">
      <c r="A43" s="14" t="s">
        <v>147</v>
      </c>
      <c r="B43" s="15" t="s">
        <v>148</v>
      </c>
      <c r="C43" s="11">
        <f>+C44+C45+C46</f>
        <v>0</v>
      </c>
    </row>
    <row r="44" spans="1:11" hidden="1" x14ac:dyDescent="0.2">
      <c r="A44" s="9" t="s">
        <v>250</v>
      </c>
      <c r="B44" s="9" t="s">
        <v>251</v>
      </c>
      <c r="C44" s="16"/>
    </row>
    <row r="45" spans="1:11" hidden="1" x14ac:dyDescent="0.2">
      <c r="A45" s="9" t="s">
        <v>252</v>
      </c>
      <c r="B45" s="9" t="s">
        <v>253</v>
      </c>
      <c r="C45" s="16"/>
    </row>
    <row r="46" spans="1:11" hidden="1" x14ac:dyDescent="0.2">
      <c r="A46" s="9" t="s">
        <v>254</v>
      </c>
      <c r="B46" s="9" t="s">
        <v>255</v>
      </c>
      <c r="C46" s="16"/>
    </row>
    <row r="47" spans="1:11" hidden="1" x14ac:dyDescent="0.2">
      <c r="A47" s="9"/>
      <c r="B47" s="9"/>
      <c r="C47" s="16"/>
    </row>
    <row r="48" spans="1:11" x14ac:dyDescent="0.2">
      <c r="A48" s="14" t="s">
        <v>56</v>
      </c>
      <c r="B48" s="24" t="s">
        <v>57</v>
      </c>
      <c r="C48" s="11">
        <f>SUM(C49:C51)</f>
        <v>938194</v>
      </c>
    </row>
    <row r="49" spans="1:4" x14ac:dyDescent="0.2">
      <c r="A49" s="9" t="s">
        <v>58</v>
      </c>
      <c r="B49" s="9" t="s">
        <v>59</v>
      </c>
      <c r="C49" s="16">
        <v>254606.6</v>
      </c>
    </row>
    <row r="50" spans="1:4" x14ac:dyDescent="0.2">
      <c r="A50" s="9" t="s">
        <v>151</v>
      </c>
      <c r="B50" s="9" t="s">
        <v>152</v>
      </c>
      <c r="C50" s="16">
        <v>603187.4</v>
      </c>
    </row>
    <row r="51" spans="1:4" x14ac:dyDescent="0.2">
      <c r="A51" s="9" t="s">
        <v>153</v>
      </c>
      <c r="B51" s="9" t="s">
        <v>154</v>
      </c>
      <c r="C51" s="16">
        <v>80400</v>
      </c>
    </row>
    <row r="52" spans="1:4" x14ac:dyDescent="0.2">
      <c r="A52" s="9"/>
      <c r="B52" s="9"/>
      <c r="C52" s="16"/>
    </row>
    <row r="53" spans="1:4" x14ac:dyDescent="0.2">
      <c r="A53" s="14" t="s">
        <v>60</v>
      </c>
      <c r="B53" s="14" t="s">
        <v>61</v>
      </c>
      <c r="C53" s="16"/>
      <c r="D53" s="11">
        <f>+C55</f>
        <v>6856814</v>
      </c>
    </row>
    <row r="54" spans="1:4" x14ac:dyDescent="0.2">
      <c r="A54" s="14"/>
      <c r="B54" s="14"/>
      <c r="C54" s="16"/>
    </row>
    <row r="55" spans="1:4" x14ac:dyDescent="0.2">
      <c r="A55" s="14" t="s">
        <v>62</v>
      </c>
      <c r="B55" s="14" t="s">
        <v>63</v>
      </c>
      <c r="C55" s="11">
        <f>SUM(C56:C61)</f>
        <v>6856814</v>
      </c>
    </row>
    <row r="56" spans="1:4" x14ac:dyDescent="0.2">
      <c r="A56" s="9" t="s">
        <v>155</v>
      </c>
      <c r="B56" s="9" t="s">
        <v>156</v>
      </c>
      <c r="C56" s="16">
        <v>702214</v>
      </c>
    </row>
    <row r="57" spans="1:4" x14ac:dyDescent="0.2">
      <c r="A57" s="9" t="s">
        <v>66</v>
      </c>
      <c r="B57" s="9" t="s">
        <v>67</v>
      </c>
      <c r="C57" s="16">
        <v>4054600</v>
      </c>
    </row>
    <row r="58" spans="1:4" x14ac:dyDescent="0.2">
      <c r="A58" s="9" t="s">
        <v>157</v>
      </c>
      <c r="B58" s="9" t="s">
        <v>158</v>
      </c>
      <c r="C58" s="16">
        <v>2000000</v>
      </c>
    </row>
    <row r="59" spans="1:4" hidden="1" x14ac:dyDescent="0.2">
      <c r="A59" s="9" t="s">
        <v>221</v>
      </c>
      <c r="B59" s="9" t="s">
        <v>222</v>
      </c>
      <c r="C59" s="16"/>
    </row>
    <row r="60" spans="1:4" x14ac:dyDescent="0.2">
      <c r="A60" s="9" t="s">
        <v>223</v>
      </c>
      <c r="B60" s="9" t="s">
        <v>224</v>
      </c>
      <c r="C60" s="16">
        <v>100000</v>
      </c>
    </row>
    <row r="61" spans="1:4" hidden="1" x14ac:dyDescent="0.2">
      <c r="A61" s="9" t="s">
        <v>225</v>
      </c>
      <c r="B61" s="10" t="s">
        <v>226</v>
      </c>
      <c r="C61" s="16"/>
    </row>
    <row r="62" spans="1:4" x14ac:dyDescent="0.2">
      <c r="A62" s="9"/>
      <c r="C62" s="16"/>
    </row>
    <row r="63" spans="1:4" x14ac:dyDescent="0.2">
      <c r="A63" s="14">
        <v>9</v>
      </c>
      <c r="B63" s="15" t="s">
        <v>239</v>
      </c>
      <c r="C63" s="16"/>
      <c r="D63" s="11">
        <f>+C65</f>
        <v>2383979.2200000002</v>
      </c>
    </row>
    <row r="64" spans="1:4" x14ac:dyDescent="0.2">
      <c r="A64" s="14"/>
      <c r="B64" s="15"/>
      <c r="C64" s="16"/>
    </row>
    <row r="65" spans="1:20" x14ac:dyDescent="0.2">
      <c r="A65" s="14">
        <v>9.02</v>
      </c>
      <c r="B65" s="15" t="s">
        <v>240</v>
      </c>
      <c r="C65" s="11">
        <f>+C66</f>
        <v>2383979.2200000002</v>
      </c>
    </row>
    <row r="66" spans="1:20" x14ac:dyDescent="0.2">
      <c r="A66" s="9" t="s">
        <v>241</v>
      </c>
      <c r="B66" s="9" t="s">
        <v>242</v>
      </c>
      <c r="C66" s="16">
        <v>2383979.2200000002</v>
      </c>
    </row>
    <row r="67" spans="1:20" ht="16.5" customHeight="1" x14ac:dyDescent="0.2">
      <c r="A67" s="9"/>
      <c r="B67" s="9"/>
      <c r="C67" s="16"/>
    </row>
    <row r="68" spans="1:20" x14ac:dyDescent="0.2">
      <c r="A68" s="9"/>
      <c r="B68" s="9"/>
      <c r="C68" s="16"/>
      <c r="Q68" s="29"/>
    </row>
    <row r="69" spans="1:20" ht="13.5" thickBot="1" x14ac:dyDescent="0.25">
      <c r="A69" s="9"/>
      <c r="B69" s="30" t="s">
        <v>76</v>
      </c>
      <c r="D69" s="31">
        <f>SUM(D9:D68)</f>
        <v>41141300</v>
      </c>
      <c r="T69" s="29"/>
    </row>
    <row r="70" spans="1:20" ht="13.5" thickTop="1" x14ac:dyDescent="0.2">
      <c r="B70" s="30"/>
    </row>
    <row r="71" spans="1:20" x14ac:dyDescent="0.2">
      <c r="A71" s="50" t="s">
        <v>77</v>
      </c>
      <c r="B71" s="32"/>
      <c r="D71" s="11" t="s">
        <v>78</v>
      </c>
    </row>
    <row r="72" spans="1:20" x14ac:dyDescent="0.2">
      <c r="A72" s="51"/>
      <c r="B72" s="30"/>
      <c r="D72" s="11" t="s">
        <v>79</v>
      </c>
    </row>
    <row r="73" spans="1:20" x14ac:dyDescent="0.2">
      <c r="A73" s="51" t="s">
        <v>3</v>
      </c>
      <c r="B73" s="30" t="s">
        <v>4</v>
      </c>
    </row>
    <row r="74" spans="1:20" x14ac:dyDescent="0.2">
      <c r="A74" s="51"/>
      <c r="B74" s="30"/>
    </row>
    <row r="75" spans="1:20" hidden="1" x14ac:dyDescent="0.2">
      <c r="A75" s="46">
        <v>0</v>
      </c>
      <c r="B75" s="24" t="s">
        <v>5</v>
      </c>
      <c r="C75" s="16"/>
      <c r="D75" s="11">
        <f>+C77+C80</f>
        <v>0</v>
      </c>
    </row>
    <row r="76" spans="1:20" hidden="1" x14ac:dyDescent="0.2">
      <c r="A76" s="46"/>
      <c r="B76" s="24"/>
      <c r="C76" s="16"/>
    </row>
    <row r="77" spans="1:20" hidden="1" x14ac:dyDescent="0.2">
      <c r="A77" s="46">
        <v>0.01</v>
      </c>
      <c r="B77" s="15" t="s">
        <v>6</v>
      </c>
      <c r="C77" s="11">
        <f>+C78</f>
        <v>0</v>
      </c>
    </row>
    <row r="78" spans="1:20" hidden="1" x14ac:dyDescent="0.2">
      <c r="A78" s="52" t="s">
        <v>7</v>
      </c>
      <c r="B78" s="20" t="s">
        <v>8</v>
      </c>
      <c r="C78" s="16"/>
    </row>
    <row r="79" spans="1:20" hidden="1" x14ac:dyDescent="0.2">
      <c r="A79" s="52"/>
      <c r="B79" s="20"/>
      <c r="C79" s="16"/>
    </row>
    <row r="80" spans="1:20" hidden="1" x14ac:dyDescent="0.2">
      <c r="A80" s="46">
        <v>0.03</v>
      </c>
      <c r="B80" s="15" t="s">
        <v>80</v>
      </c>
      <c r="C80" s="11">
        <f>SUM(C81:C83)</f>
        <v>0</v>
      </c>
    </row>
    <row r="81" spans="1:4" hidden="1" x14ac:dyDescent="0.2">
      <c r="A81" s="44" t="s">
        <v>10</v>
      </c>
      <c r="B81" s="8" t="s">
        <v>11</v>
      </c>
      <c r="C81" s="16"/>
    </row>
    <row r="82" spans="1:4" hidden="1" x14ac:dyDescent="0.2">
      <c r="A82" s="52" t="s">
        <v>14</v>
      </c>
      <c r="B82" s="20" t="s">
        <v>15</v>
      </c>
      <c r="C82" s="16"/>
    </row>
    <row r="83" spans="1:4" hidden="1" x14ac:dyDescent="0.2">
      <c r="A83" s="52" t="s">
        <v>81</v>
      </c>
      <c r="B83" s="20" t="s">
        <v>82</v>
      </c>
      <c r="C83" s="16"/>
      <c r="D83" s="34"/>
    </row>
    <row r="84" spans="1:4" hidden="1" x14ac:dyDescent="0.2">
      <c r="A84" s="52"/>
      <c r="B84" s="20"/>
      <c r="C84" s="16"/>
      <c r="D84" s="34"/>
    </row>
    <row r="85" spans="1:4" x14ac:dyDescent="0.2">
      <c r="A85" s="46" t="s">
        <v>32</v>
      </c>
      <c r="B85" s="24" t="s">
        <v>33</v>
      </c>
      <c r="C85" s="16"/>
      <c r="D85" s="35">
        <f>+C87+C90+C94+C99+C103+C108+C111+C115</f>
        <v>39289775.219999999</v>
      </c>
    </row>
    <row r="86" spans="1:4" x14ac:dyDescent="0.2">
      <c r="A86" s="46"/>
      <c r="B86" s="24"/>
      <c r="C86" s="16"/>
      <c r="D86" s="35"/>
    </row>
    <row r="87" spans="1:4" hidden="1" x14ac:dyDescent="0.2">
      <c r="A87" s="46" t="s">
        <v>121</v>
      </c>
      <c r="B87" s="15" t="s">
        <v>122</v>
      </c>
      <c r="C87" s="11">
        <f>+C88</f>
        <v>0</v>
      </c>
      <c r="D87" s="35"/>
    </row>
    <row r="88" spans="1:4" hidden="1" x14ac:dyDescent="0.2">
      <c r="A88" s="44" t="s">
        <v>123</v>
      </c>
      <c r="B88" s="9" t="s">
        <v>124</v>
      </c>
      <c r="C88" s="16"/>
      <c r="D88" s="35"/>
    </row>
    <row r="89" spans="1:4" hidden="1" x14ac:dyDescent="0.2">
      <c r="B89" s="8"/>
      <c r="C89" s="16"/>
      <c r="D89" s="35"/>
    </row>
    <row r="90" spans="1:4" x14ac:dyDescent="0.2">
      <c r="A90" s="46" t="s">
        <v>83</v>
      </c>
      <c r="B90" s="14" t="s">
        <v>84</v>
      </c>
      <c r="C90" s="11">
        <f>SUM(C91:C92)</f>
        <v>2800000</v>
      </c>
      <c r="D90" s="35"/>
    </row>
    <row r="91" spans="1:4" x14ac:dyDescent="0.2">
      <c r="A91" s="44" t="s">
        <v>85</v>
      </c>
      <c r="B91" s="9" t="s">
        <v>86</v>
      </c>
      <c r="C91" s="16">
        <v>2800000</v>
      </c>
      <c r="D91" s="35"/>
    </row>
    <row r="92" spans="1:4" hidden="1" x14ac:dyDescent="0.2">
      <c r="B92" s="9"/>
      <c r="C92" s="16"/>
      <c r="D92" s="35"/>
    </row>
    <row r="93" spans="1:4" x14ac:dyDescent="0.2">
      <c r="B93" s="9"/>
      <c r="C93" s="16"/>
      <c r="D93" s="35"/>
    </row>
    <row r="94" spans="1:4" x14ac:dyDescent="0.2">
      <c r="A94" s="46" t="s">
        <v>34</v>
      </c>
      <c r="B94" s="15" t="s">
        <v>35</v>
      </c>
      <c r="C94" s="11">
        <f>SUM(C95:C97)</f>
        <v>2855984.5</v>
      </c>
      <c r="D94" s="35"/>
    </row>
    <row r="95" spans="1:4" x14ac:dyDescent="0.2">
      <c r="A95" s="44" t="s">
        <v>125</v>
      </c>
      <c r="B95" s="9" t="s">
        <v>126</v>
      </c>
      <c r="C95" s="16">
        <v>1137121.5</v>
      </c>
      <c r="D95" s="35"/>
    </row>
    <row r="96" spans="1:4" x14ac:dyDescent="0.2">
      <c r="A96" s="44" t="s">
        <v>38</v>
      </c>
      <c r="B96" s="9" t="s">
        <v>39</v>
      </c>
      <c r="C96" s="16">
        <v>699000</v>
      </c>
      <c r="D96" s="35"/>
    </row>
    <row r="97" spans="1:4" x14ac:dyDescent="0.2">
      <c r="A97" s="44" t="s">
        <v>89</v>
      </c>
      <c r="B97" s="9" t="s">
        <v>90</v>
      </c>
      <c r="C97" s="16">
        <v>1019863</v>
      </c>
      <c r="D97" s="35"/>
    </row>
    <row r="98" spans="1:4" x14ac:dyDescent="0.2">
      <c r="B98" s="9"/>
      <c r="C98" s="16"/>
      <c r="D98" s="35"/>
    </row>
    <row r="99" spans="1:4" x14ac:dyDescent="0.2">
      <c r="A99" s="46" t="s">
        <v>40</v>
      </c>
      <c r="B99" s="15" t="s">
        <v>41</v>
      </c>
      <c r="C99" s="11">
        <f>SUM(C100:C101)</f>
        <v>4809413</v>
      </c>
      <c r="D99" s="35"/>
    </row>
    <row r="100" spans="1:4" x14ac:dyDescent="0.2">
      <c r="A100" s="44" t="s">
        <v>93</v>
      </c>
      <c r="B100" s="9" t="s">
        <v>94</v>
      </c>
      <c r="C100" s="16">
        <v>4394413</v>
      </c>
      <c r="D100" s="35"/>
    </row>
    <row r="101" spans="1:4" x14ac:dyDescent="0.2">
      <c r="A101" s="44" t="s">
        <v>42</v>
      </c>
      <c r="B101" s="9" t="s">
        <v>43</v>
      </c>
      <c r="C101" s="16">
        <v>415000</v>
      </c>
      <c r="D101" s="35"/>
    </row>
    <row r="102" spans="1:4" x14ac:dyDescent="0.2">
      <c r="B102" s="9"/>
      <c r="C102" s="16"/>
      <c r="D102" s="35"/>
    </row>
    <row r="103" spans="1:4" x14ac:dyDescent="0.2">
      <c r="A103" s="46" t="s">
        <v>127</v>
      </c>
      <c r="B103" s="14" t="s">
        <v>128</v>
      </c>
      <c r="C103" s="11">
        <f>+C105+C106+C104</f>
        <v>3295000</v>
      </c>
      <c r="D103" s="35"/>
    </row>
    <row r="104" spans="1:4" x14ac:dyDescent="0.2">
      <c r="A104" s="44" t="s">
        <v>129</v>
      </c>
      <c r="B104" s="44" t="s">
        <v>130</v>
      </c>
      <c r="C104" s="16">
        <v>220000</v>
      </c>
      <c r="D104" s="35"/>
    </row>
    <row r="105" spans="1:4" x14ac:dyDescent="0.2">
      <c r="A105" s="44" t="s">
        <v>229</v>
      </c>
      <c r="B105" s="9" t="s">
        <v>230</v>
      </c>
      <c r="C105" s="16">
        <v>1325000</v>
      </c>
      <c r="D105" s="35"/>
    </row>
    <row r="106" spans="1:4" x14ac:dyDescent="0.2">
      <c r="A106" s="44" t="s">
        <v>231</v>
      </c>
      <c r="B106" s="9" t="s">
        <v>232</v>
      </c>
      <c r="C106" s="16">
        <v>1750000</v>
      </c>
      <c r="D106" s="35"/>
    </row>
    <row r="107" spans="1:4" ht="17.25" customHeight="1" x14ac:dyDescent="0.2">
      <c r="B107" s="9"/>
      <c r="C107" s="16"/>
      <c r="D107" s="35"/>
    </row>
    <row r="108" spans="1:4" x14ac:dyDescent="0.2">
      <c r="A108" s="46" t="s">
        <v>133</v>
      </c>
      <c r="B108" s="15" t="s">
        <v>134</v>
      </c>
      <c r="C108" s="11">
        <f>+C109</f>
        <v>22500000</v>
      </c>
      <c r="D108" s="35"/>
    </row>
    <row r="109" spans="1:4" x14ac:dyDescent="0.2">
      <c r="A109" s="44" t="s">
        <v>135</v>
      </c>
      <c r="B109" s="9" t="s">
        <v>136</v>
      </c>
      <c r="C109" s="16">
        <v>22500000</v>
      </c>
      <c r="D109" s="35"/>
    </row>
    <row r="110" spans="1:4" x14ac:dyDescent="0.2">
      <c r="B110" s="9"/>
      <c r="C110" s="16"/>
      <c r="D110" s="35"/>
    </row>
    <row r="111" spans="1:4" x14ac:dyDescent="0.2">
      <c r="A111" s="46" t="s">
        <v>95</v>
      </c>
      <c r="B111" s="36" t="s">
        <v>96</v>
      </c>
      <c r="C111" s="11">
        <f>SUM(C112:C113)</f>
        <v>2804357.7199999997</v>
      </c>
      <c r="D111" s="34"/>
    </row>
    <row r="112" spans="1:4" x14ac:dyDescent="0.2">
      <c r="A112" s="44" t="s">
        <v>137</v>
      </c>
      <c r="B112" s="9" t="s">
        <v>138</v>
      </c>
      <c r="C112" s="16">
        <v>2480000</v>
      </c>
      <c r="D112" s="34"/>
    </row>
    <row r="113" spans="1:4" x14ac:dyDescent="0.2">
      <c r="A113" s="44" t="s">
        <v>97</v>
      </c>
      <c r="B113" s="9" t="s">
        <v>98</v>
      </c>
      <c r="C113" s="16">
        <v>324357.71999999997</v>
      </c>
      <c r="D113" s="34"/>
    </row>
    <row r="114" spans="1:4" x14ac:dyDescent="0.2">
      <c r="B114" s="9"/>
      <c r="C114" s="16"/>
      <c r="D114" s="34"/>
    </row>
    <row r="115" spans="1:4" x14ac:dyDescent="0.2">
      <c r="A115" s="46" t="s">
        <v>44</v>
      </c>
      <c r="B115" s="15" t="s">
        <v>45</v>
      </c>
      <c r="C115" s="11">
        <f>SUM(C116:C118)</f>
        <v>225020</v>
      </c>
      <c r="D115" s="34"/>
    </row>
    <row r="116" spans="1:4" hidden="1" x14ac:dyDescent="0.2">
      <c r="A116" s="44" t="s">
        <v>139</v>
      </c>
      <c r="B116" s="9" t="s">
        <v>140</v>
      </c>
      <c r="C116" s="16"/>
      <c r="D116" s="34"/>
    </row>
    <row r="117" spans="1:4" hidden="1" x14ac:dyDescent="0.2">
      <c r="A117" s="44" t="s">
        <v>141</v>
      </c>
      <c r="B117" s="9" t="s">
        <v>142</v>
      </c>
      <c r="C117" s="16"/>
      <c r="D117" s="53"/>
    </row>
    <row r="118" spans="1:4" x14ac:dyDescent="0.2">
      <c r="A118" s="44" t="s">
        <v>46</v>
      </c>
      <c r="B118" s="9" t="s">
        <v>47</v>
      </c>
      <c r="C118" s="16">
        <v>225020</v>
      </c>
      <c r="D118" s="53"/>
    </row>
    <row r="119" spans="1:4" x14ac:dyDescent="0.2">
      <c r="B119" s="9"/>
      <c r="C119" s="16"/>
      <c r="D119" s="53"/>
    </row>
    <row r="120" spans="1:4" x14ac:dyDescent="0.2">
      <c r="A120" s="46" t="s">
        <v>50</v>
      </c>
      <c r="B120" s="24" t="s">
        <v>51</v>
      </c>
      <c r="C120" s="16"/>
      <c r="D120" s="11">
        <f>+C130+C138+C134+C122+C127</f>
        <v>1024504.78</v>
      </c>
    </row>
    <row r="121" spans="1:4" x14ac:dyDescent="0.2">
      <c r="A121" s="46"/>
      <c r="B121" s="24"/>
      <c r="C121" s="16"/>
      <c r="D121" s="53"/>
    </row>
    <row r="122" spans="1:4" x14ac:dyDescent="0.2">
      <c r="A122" s="46" t="s">
        <v>115</v>
      </c>
      <c r="B122" s="15" t="s">
        <v>116</v>
      </c>
      <c r="C122" s="11">
        <f>SUM(C123:C125)</f>
        <v>389456</v>
      </c>
      <c r="D122" s="53"/>
    </row>
    <row r="123" spans="1:4" x14ac:dyDescent="0.2">
      <c r="A123" s="44" t="s">
        <v>256</v>
      </c>
      <c r="B123" s="9" t="s">
        <v>257</v>
      </c>
      <c r="C123" s="16">
        <v>1200</v>
      </c>
      <c r="D123" s="53"/>
    </row>
    <row r="124" spans="1:4" x14ac:dyDescent="0.2">
      <c r="A124" s="44" t="s">
        <v>117</v>
      </c>
      <c r="B124" s="9" t="s">
        <v>118</v>
      </c>
      <c r="C124" s="16">
        <v>388028</v>
      </c>
      <c r="D124" s="53"/>
    </row>
    <row r="125" spans="1:4" x14ac:dyDescent="0.2">
      <c r="A125" s="44" t="s">
        <v>145</v>
      </c>
      <c r="B125" s="9" t="s">
        <v>146</v>
      </c>
      <c r="C125" s="16">
        <v>228</v>
      </c>
      <c r="D125" s="53"/>
    </row>
    <row r="126" spans="1:4" x14ac:dyDescent="0.2">
      <c r="B126" s="9"/>
      <c r="C126" s="16"/>
      <c r="D126" s="53"/>
    </row>
    <row r="127" spans="1:4" x14ac:dyDescent="0.2">
      <c r="A127" s="46" t="s">
        <v>258</v>
      </c>
      <c r="B127" s="14" t="s">
        <v>259</v>
      </c>
      <c r="C127" s="11">
        <f>+C128</f>
        <v>34879.78</v>
      </c>
      <c r="D127" s="53"/>
    </row>
    <row r="128" spans="1:4" x14ac:dyDescent="0.2">
      <c r="A128" s="44" t="s">
        <v>260</v>
      </c>
      <c r="B128" s="9" t="s">
        <v>261</v>
      </c>
      <c r="C128" s="16">
        <v>34879.78</v>
      </c>
      <c r="D128" s="53"/>
    </row>
    <row r="129" spans="1:4" x14ac:dyDescent="0.2">
      <c r="B129" s="9"/>
      <c r="C129" s="16"/>
      <c r="D129" s="53"/>
    </row>
    <row r="130" spans="1:4" x14ac:dyDescent="0.2">
      <c r="A130" s="46" t="s">
        <v>147</v>
      </c>
      <c r="B130" s="14" t="s">
        <v>148</v>
      </c>
      <c r="C130" s="11">
        <f>SUM(C131:C132)</f>
        <v>201154</v>
      </c>
      <c r="D130" s="53"/>
    </row>
    <row r="131" spans="1:4" x14ac:dyDescent="0.2">
      <c r="A131" s="44" t="s">
        <v>149</v>
      </c>
      <c r="B131" s="9" t="s">
        <v>150</v>
      </c>
      <c r="C131" s="16">
        <v>200000</v>
      </c>
      <c r="D131" s="53"/>
    </row>
    <row r="132" spans="1:4" x14ac:dyDescent="0.2">
      <c r="A132" s="44" t="s">
        <v>254</v>
      </c>
      <c r="B132" s="9" t="s">
        <v>255</v>
      </c>
      <c r="C132" s="16">
        <v>1154</v>
      </c>
      <c r="D132" s="53"/>
    </row>
    <row r="133" spans="1:4" x14ac:dyDescent="0.2">
      <c r="A133" s="46"/>
      <c r="B133" s="24"/>
      <c r="C133" s="16"/>
      <c r="D133" s="53"/>
    </row>
    <row r="134" spans="1:4" x14ac:dyDescent="0.2">
      <c r="A134" s="46" t="s">
        <v>52</v>
      </c>
      <c r="B134" s="15" t="s">
        <v>53</v>
      </c>
      <c r="C134" s="11">
        <f>SUM(C135:C136)</f>
        <v>390</v>
      </c>
      <c r="D134" s="53"/>
    </row>
    <row r="135" spans="1:4" x14ac:dyDescent="0.2">
      <c r="A135" s="44" t="s">
        <v>262</v>
      </c>
      <c r="B135" s="10" t="s">
        <v>263</v>
      </c>
      <c r="C135" s="16">
        <v>10</v>
      </c>
      <c r="D135" s="53"/>
    </row>
    <row r="136" spans="1:4" x14ac:dyDescent="0.2">
      <c r="A136" s="44" t="s">
        <v>54</v>
      </c>
      <c r="B136" s="9" t="s">
        <v>55</v>
      </c>
      <c r="C136" s="16">
        <v>380</v>
      </c>
      <c r="D136" s="53"/>
    </row>
    <row r="137" spans="1:4" x14ac:dyDescent="0.2">
      <c r="B137" s="9"/>
      <c r="C137" s="16"/>
      <c r="D137" s="53"/>
    </row>
    <row r="138" spans="1:4" x14ac:dyDescent="0.2">
      <c r="A138" s="46" t="s">
        <v>56</v>
      </c>
      <c r="B138" s="15" t="s">
        <v>57</v>
      </c>
      <c r="C138" s="11">
        <f>SUM(C139:C142)</f>
        <v>398625</v>
      </c>
      <c r="D138" s="53"/>
    </row>
    <row r="139" spans="1:4" hidden="1" x14ac:dyDescent="0.2">
      <c r="A139" s="44" t="s">
        <v>58</v>
      </c>
      <c r="B139" s="10" t="s">
        <v>59</v>
      </c>
      <c r="C139" s="16"/>
      <c r="D139" s="53"/>
    </row>
    <row r="140" spans="1:4" x14ac:dyDescent="0.2">
      <c r="A140" s="44" t="s">
        <v>233</v>
      </c>
      <c r="B140" s="10" t="s">
        <v>234</v>
      </c>
      <c r="C140" s="16">
        <v>2340</v>
      </c>
      <c r="D140" s="53"/>
    </row>
    <row r="141" spans="1:4" x14ac:dyDescent="0.2">
      <c r="A141" s="44" t="s">
        <v>264</v>
      </c>
      <c r="B141" s="10" t="s">
        <v>265</v>
      </c>
      <c r="C141" s="16">
        <v>372450</v>
      </c>
      <c r="D141" s="53"/>
    </row>
    <row r="142" spans="1:4" x14ac:dyDescent="0.2">
      <c r="A142" s="44" t="s">
        <v>266</v>
      </c>
      <c r="B142" s="9" t="s">
        <v>267</v>
      </c>
      <c r="C142" s="16">
        <v>23835</v>
      </c>
      <c r="D142" s="53"/>
    </row>
    <row r="143" spans="1:4" x14ac:dyDescent="0.2">
      <c r="B143" s="9"/>
      <c r="C143" s="16"/>
      <c r="D143" s="53"/>
    </row>
    <row r="144" spans="1:4" x14ac:dyDescent="0.2">
      <c r="A144" s="46" t="s">
        <v>60</v>
      </c>
      <c r="B144" s="14" t="s">
        <v>61</v>
      </c>
      <c r="C144" s="16"/>
      <c r="D144" s="53"/>
    </row>
    <row r="145" spans="1:18" x14ac:dyDescent="0.2">
      <c r="A145" s="46"/>
      <c r="B145" s="14"/>
      <c r="C145" s="16"/>
      <c r="D145" s="35">
        <f>+C146</f>
        <v>477020</v>
      </c>
    </row>
    <row r="146" spans="1:18" x14ac:dyDescent="0.2">
      <c r="A146" s="46" t="s">
        <v>62</v>
      </c>
      <c r="B146" s="14" t="s">
        <v>63</v>
      </c>
      <c r="C146" s="11">
        <f>SUM(C147:C149)</f>
        <v>477020</v>
      </c>
      <c r="D146" s="53"/>
    </row>
    <row r="147" spans="1:18" hidden="1" x14ac:dyDescent="0.2">
      <c r="A147" s="44" t="s">
        <v>155</v>
      </c>
      <c r="B147" s="9" t="s">
        <v>156</v>
      </c>
      <c r="C147" s="16"/>
      <c r="D147" s="53"/>
    </row>
    <row r="148" spans="1:18" x14ac:dyDescent="0.2">
      <c r="A148" s="44" t="s">
        <v>225</v>
      </c>
      <c r="B148" s="9" t="s">
        <v>226</v>
      </c>
      <c r="C148" s="16">
        <v>477020</v>
      </c>
      <c r="D148" s="53"/>
    </row>
    <row r="149" spans="1:18" x14ac:dyDescent="0.2">
      <c r="B149" s="9"/>
      <c r="C149" s="16"/>
      <c r="D149" s="53"/>
    </row>
    <row r="150" spans="1:18" hidden="1" x14ac:dyDescent="0.2">
      <c r="B150" s="9"/>
      <c r="C150" s="16"/>
      <c r="D150" s="53"/>
    </row>
    <row r="151" spans="1:18" x14ac:dyDescent="0.2">
      <c r="A151" s="46">
        <v>6</v>
      </c>
      <c r="B151" s="15" t="s">
        <v>72</v>
      </c>
      <c r="C151" s="16"/>
      <c r="D151" s="35">
        <f>+C153</f>
        <v>350000</v>
      </c>
    </row>
    <row r="152" spans="1:18" x14ac:dyDescent="0.2">
      <c r="A152" s="46"/>
      <c r="B152" s="15"/>
      <c r="C152" s="16"/>
      <c r="D152" s="34"/>
    </row>
    <row r="153" spans="1:18" x14ac:dyDescent="0.2">
      <c r="A153" s="46">
        <v>6.02</v>
      </c>
      <c r="B153" s="15" t="s">
        <v>159</v>
      </c>
      <c r="C153" s="11">
        <f>+C154</f>
        <v>350000</v>
      </c>
      <c r="D153" s="34"/>
    </row>
    <row r="154" spans="1:18" x14ac:dyDescent="0.2">
      <c r="A154" s="44" t="s">
        <v>160</v>
      </c>
      <c r="B154" s="9" t="s">
        <v>161</v>
      </c>
      <c r="C154" s="16">
        <v>350000</v>
      </c>
      <c r="D154" s="34"/>
    </row>
    <row r="155" spans="1:18" x14ac:dyDescent="0.2">
      <c r="B155" s="9"/>
      <c r="C155" s="16"/>
      <c r="D155" s="34"/>
    </row>
    <row r="156" spans="1:18" ht="13.5" thickBot="1" x14ac:dyDescent="0.25">
      <c r="B156" s="30" t="s">
        <v>102</v>
      </c>
      <c r="D156" s="31">
        <f>SUM(D75:D155)</f>
        <v>41141300</v>
      </c>
      <c r="R156" s="38">
        <f>+D156-D69</f>
        <v>0</v>
      </c>
    </row>
    <row r="157" spans="1:18" ht="13.5" thickTop="1" x14ac:dyDescent="0.2"/>
    <row r="165" spans="2:4" x14ac:dyDescent="0.2">
      <c r="B165" s="8"/>
      <c r="C165" s="8"/>
      <c r="D165" s="8"/>
    </row>
    <row r="166" spans="2:4" x14ac:dyDescent="0.2">
      <c r="B166" s="8"/>
      <c r="C166" s="8"/>
      <c r="D166" s="8"/>
    </row>
    <row r="167" spans="2:4" x14ac:dyDescent="0.2">
      <c r="B167" s="8"/>
      <c r="C167" s="8"/>
      <c r="D167" s="8"/>
    </row>
    <row r="168" spans="2:4" x14ac:dyDescent="0.2">
      <c r="B168" s="8"/>
      <c r="C168" s="8"/>
      <c r="D168"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3" firstPageNumber="0" fitToHeight="2" orientation="portrait" r:id="rId1"/>
  <headerFooter alignWithMargins="0"/>
  <rowBreaks count="1" manualBreakCount="1">
    <brk id="70"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zoomScaleNormal="100" workbookViewId="0">
      <selection activeCell="B160" sqref="B160"/>
    </sheetView>
  </sheetViews>
  <sheetFormatPr baseColWidth="10" defaultRowHeight="12.75" x14ac:dyDescent="0.2"/>
  <cols>
    <col min="1" max="1" width="9.7109375" style="9" customWidth="1"/>
    <col min="2" max="2" width="55" style="43" customWidth="1"/>
    <col min="3" max="3" width="20" style="5" customWidth="1"/>
    <col min="4" max="4" width="27.710937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7.710937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7.710937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7.710937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7.710937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7.710937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7.710937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7.710937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7.710937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7.710937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7.710937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7.710937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7.710937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7.710937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7.710937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7.710937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7.710937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7.710937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7.710937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7.710937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7.710937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7.710937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7.710937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7.710937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7.710937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7.710937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7.710937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7.710937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7.710937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7.710937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7.710937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7.710937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7.710937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7.710937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7.710937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7.710937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7.710937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7.710937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7.710937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7.710937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7.710937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7.710937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7.710937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7.710937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7.710937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7.710937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7.710937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7.710937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7.710937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7.710937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7.710937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7.710937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7.710937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7.710937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7.710937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7.710937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7.710937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7.710937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7.710937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7.710937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7.710937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7.710937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7.710937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7.7109375" style="8" customWidth="1"/>
    <col min="16133" max="16133" width="19.5703125" style="8" customWidth="1"/>
    <col min="16134" max="16134" width="17.28515625" style="8" bestFit="1" customWidth="1"/>
    <col min="16135" max="16384" width="11.42578125" style="8"/>
  </cols>
  <sheetData>
    <row r="1" spans="1:10" s="4" customFormat="1" ht="14.25" x14ac:dyDescent="0.2">
      <c r="A1" s="103" t="s">
        <v>0</v>
      </c>
      <c r="B1" s="103"/>
      <c r="C1" s="103"/>
      <c r="D1" s="103"/>
      <c r="E1" s="1"/>
    </row>
    <row r="2" spans="1:10" ht="14.25" x14ac:dyDescent="0.2">
      <c r="A2" s="103" t="str">
        <f>+[4]SOLICITUD!A2</f>
        <v xml:space="preserve"> MODIFICACIÓN  PRESUPUESTARIA Nº6-2018</v>
      </c>
      <c r="B2" s="103"/>
      <c r="C2" s="103"/>
      <c r="D2" s="103"/>
    </row>
    <row r="3" spans="1:10" x14ac:dyDescent="0.2">
      <c r="A3" s="44"/>
      <c r="B3" s="10"/>
    </row>
    <row r="4" spans="1:10" x14ac:dyDescent="0.2">
      <c r="A4" s="44"/>
      <c r="B4" s="10"/>
    </row>
    <row r="5" spans="1:10" x14ac:dyDescent="0.2">
      <c r="A5" s="45" t="s">
        <v>2</v>
      </c>
      <c r="B5" s="12"/>
      <c r="C5" s="13"/>
      <c r="D5" s="13"/>
    </row>
    <row r="6" spans="1:10" x14ac:dyDescent="0.2">
      <c r="A6" s="44"/>
      <c r="B6" s="10"/>
    </row>
    <row r="7" spans="1:10" x14ac:dyDescent="0.2">
      <c r="A7" s="46" t="s">
        <v>3</v>
      </c>
      <c r="B7" s="15" t="s">
        <v>4</v>
      </c>
      <c r="C7" s="16"/>
    </row>
    <row r="8" spans="1:10" x14ac:dyDescent="0.2">
      <c r="A8" s="14"/>
      <c r="B8" s="15"/>
      <c r="C8" s="16"/>
    </row>
    <row r="9" spans="1:10" x14ac:dyDescent="0.2">
      <c r="A9" s="14" t="s">
        <v>32</v>
      </c>
      <c r="B9" s="15" t="s">
        <v>33</v>
      </c>
      <c r="C9" s="16"/>
      <c r="D9" s="11">
        <f>+C15+C23+C11+C19</f>
        <v>30962312.780000001</v>
      </c>
    </row>
    <row r="10" spans="1:10" x14ac:dyDescent="0.2">
      <c r="A10" s="14"/>
      <c r="B10" s="15"/>
      <c r="C10" s="16"/>
    </row>
    <row r="11" spans="1:10" x14ac:dyDescent="0.2">
      <c r="A11" s="14" t="s">
        <v>83</v>
      </c>
      <c r="B11" s="15" t="s">
        <v>84</v>
      </c>
      <c r="C11" s="11">
        <f>+C12</f>
        <v>973500</v>
      </c>
    </row>
    <row r="12" spans="1:10" x14ac:dyDescent="0.2">
      <c r="A12" s="9" t="s">
        <v>246</v>
      </c>
      <c r="B12" s="9" t="s">
        <v>247</v>
      </c>
      <c r="C12" s="16">
        <v>973500</v>
      </c>
    </row>
    <row r="13" spans="1:10" ht="28.5" customHeight="1" x14ac:dyDescent="0.2">
      <c r="A13" s="14"/>
      <c r="B13" s="96" t="s">
        <v>268</v>
      </c>
      <c r="C13" s="16"/>
    </row>
    <row r="14" spans="1:10" x14ac:dyDescent="0.2">
      <c r="A14" s="14"/>
      <c r="B14" s="55"/>
      <c r="C14" s="16"/>
    </row>
    <row r="15" spans="1:10" ht="19.5" customHeight="1" x14ac:dyDescent="0.2">
      <c r="A15" s="14" t="s">
        <v>40</v>
      </c>
      <c r="B15" s="24" t="s">
        <v>41</v>
      </c>
      <c r="C15" s="11">
        <f>SUM(C16:C16)</f>
        <v>16000000</v>
      </c>
      <c r="J15" s="39"/>
    </row>
    <row r="16" spans="1:10" x14ac:dyDescent="0.2">
      <c r="A16" s="9" t="s">
        <v>109</v>
      </c>
      <c r="B16" s="9" t="s">
        <v>110</v>
      </c>
      <c r="C16" s="16">
        <v>16000000</v>
      </c>
      <c r="J16" s="39"/>
    </row>
    <row r="17" spans="1:10" ht="99" customHeight="1" x14ac:dyDescent="0.2">
      <c r="B17" s="96" t="s">
        <v>269</v>
      </c>
      <c r="C17" s="16"/>
      <c r="J17" s="39"/>
    </row>
    <row r="18" spans="1:10" x14ac:dyDescent="0.2">
      <c r="B18" s="9"/>
      <c r="C18" s="16"/>
      <c r="J18" s="39"/>
    </row>
    <row r="19" spans="1:10" x14ac:dyDescent="0.2">
      <c r="A19" s="14" t="s">
        <v>127</v>
      </c>
      <c r="B19" s="15" t="s">
        <v>128</v>
      </c>
      <c r="C19" s="11">
        <f>+C20</f>
        <v>446382.78</v>
      </c>
      <c r="J19" s="39"/>
    </row>
    <row r="20" spans="1:10" x14ac:dyDescent="0.2">
      <c r="A20" s="9" t="s">
        <v>131</v>
      </c>
      <c r="B20" s="9" t="s">
        <v>132</v>
      </c>
      <c r="C20" s="16">
        <v>446382.78</v>
      </c>
    </row>
    <row r="21" spans="1:10" ht="63.75" x14ac:dyDescent="0.2">
      <c r="B21" s="96" t="s">
        <v>270</v>
      </c>
      <c r="C21" s="16"/>
    </row>
    <row r="22" spans="1:10" x14ac:dyDescent="0.2">
      <c r="B22" s="9"/>
      <c r="C22" s="16"/>
    </row>
    <row r="23" spans="1:10" x14ac:dyDescent="0.2">
      <c r="A23" s="14" t="s">
        <v>44</v>
      </c>
      <c r="B23" s="15" t="s">
        <v>45</v>
      </c>
      <c r="C23" s="11">
        <f>SUM(C24:C30)</f>
        <v>13542430</v>
      </c>
    </row>
    <row r="24" spans="1:10" x14ac:dyDescent="0.2">
      <c r="A24" s="9" t="s">
        <v>139</v>
      </c>
      <c r="B24" s="9" t="s">
        <v>140</v>
      </c>
      <c r="C24" s="16">
        <v>12824000</v>
      </c>
    </row>
    <row r="25" spans="1:10" ht="96" customHeight="1" x14ac:dyDescent="0.2">
      <c r="B25" s="96" t="s">
        <v>271</v>
      </c>
      <c r="C25" s="16"/>
    </row>
    <row r="26" spans="1:10" x14ac:dyDescent="0.2">
      <c r="B26" s="9"/>
      <c r="C26" s="16"/>
    </row>
    <row r="27" spans="1:10" x14ac:dyDescent="0.2">
      <c r="A27" s="9" t="s">
        <v>48</v>
      </c>
      <c r="B27" s="9" t="s">
        <v>49</v>
      </c>
      <c r="C27" s="16">
        <v>423430</v>
      </c>
    </row>
    <row r="28" spans="1:10" ht="69" customHeight="1" x14ac:dyDescent="0.2">
      <c r="B28" s="55" t="s">
        <v>272</v>
      </c>
      <c r="C28" s="16"/>
    </row>
    <row r="29" spans="1:10" x14ac:dyDescent="0.2">
      <c r="B29" s="9"/>
      <c r="C29" s="16"/>
    </row>
    <row r="30" spans="1:10" x14ac:dyDescent="0.2">
      <c r="A30" s="9" t="s">
        <v>248</v>
      </c>
      <c r="B30" s="9" t="s">
        <v>249</v>
      </c>
      <c r="C30" s="16">
        <v>295000</v>
      </c>
    </row>
    <row r="31" spans="1:10" ht="25.5" x14ac:dyDescent="0.2">
      <c r="B31" s="55" t="s">
        <v>273</v>
      </c>
      <c r="C31" s="16"/>
    </row>
    <row r="32" spans="1:10" x14ac:dyDescent="0.2">
      <c r="B32" s="9"/>
      <c r="C32" s="16"/>
    </row>
    <row r="33" spans="1:4" x14ac:dyDescent="0.2">
      <c r="A33" s="14" t="s">
        <v>50</v>
      </c>
      <c r="B33" s="24" t="s">
        <v>51</v>
      </c>
      <c r="C33" s="16"/>
      <c r="D33" s="11">
        <f>+C35</f>
        <v>938194</v>
      </c>
    </row>
    <row r="34" spans="1:4" x14ac:dyDescent="0.2">
      <c r="A34" s="14"/>
      <c r="B34" s="24"/>
      <c r="C34" s="16"/>
    </row>
    <row r="35" spans="1:4" x14ac:dyDescent="0.2">
      <c r="A35" s="14" t="s">
        <v>56</v>
      </c>
      <c r="B35" s="24" t="s">
        <v>57</v>
      </c>
      <c r="C35" s="11">
        <f>SUM(C36:C42)</f>
        <v>938194</v>
      </c>
    </row>
    <row r="36" spans="1:4" x14ac:dyDescent="0.2">
      <c r="A36" s="9" t="s">
        <v>58</v>
      </c>
      <c r="B36" s="9" t="s">
        <v>162</v>
      </c>
      <c r="C36" s="16">
        <v>254606.6</v>
      </c>
    </row>
    <row r="37" spans="1:4" ht="25.5" x14ac:dyDescent="0.2">
      <c r="B37" s="96" t="s">
        <v>274</v>
      </c>
      <c r="C37" s="16"/>
    </row>
    <row r="38" spans="1:4" x14ac:dyDescent="0.2">
      <c r="B38" s="9"/>
      <c r="C38" s="16"/>
    </row>
    <row r="39" spans="1:4" ht="12" customHeight="1" x14ac:dyDescent="0.2">
      <c r="A39" s="9" t="s">
        <v>151</v>
      </c>
      <c r="B39" s="9" t="s">
        <v>152</v>
      </c>
      <c r="C39" s="16">
        <v>603187.4</v>
      </c>
    </row>
    <row r="40" spans="1:4" x14ac:dyDescent="0.2">
      <c r="B40" s="55" t="s">
        <v>275</v>
      </c>
      <c r="C40" s="16"/>
    </row>
    <row r="41" spans="1:4" ht="12" customHeight="1" x14ac:dyDescent="0.2">
      <c r="B41" s="9"/>
      <c r="C41" s="16"/>
    </row>
    <row r="42" spans="1:4" x14ac:dyDescent="0.2">
      <c r="A42" s="9" t="s">
        <v>153</v>
      </c>
      <c r="B42" s="9" t="s">
        <v>154</v>
      </c>
      <c r="C42" s="16">
        <v>80400</v>
      </c>
    </row>
    <row r="43" spans="1:4" ht="55.5" customHeight="1" x14ac:dyDescent="0.2">
      <c r="B43" s="55" t="s">
        <v>276</v>
      </c>
      <c r="C43" s="16"/>
    </row>
    <row r="44" spans="1:4" x14ac:dyDescent="0.2">
      <c r="B44" s="9"/>
      <c r="C44" s="16"/>
    </row>
    <row r="45" spans="1:4" x14ac:dyDescent="0.2">
      <c r="A45" s="14" t="s">
        <v>60</v>
      </c>
      <c r="B45" s="14" t="s">
        <v>61</v>
      </c>
      <c r="C45" s="16"/>
      <c r="D45" s="11">
        <f>+C47</f>
        <v>6856814</v>
      </c>
    </row>
    <row r="46" spans="1:4" x14ac:dyDescent="0.2">
      <c r="A46" s="14"/>
      <c r="B46" s="14"/>
      <c r="C46" s="16"/>
    </row>
    <row r="47" spans="1:4" x14ac:dyDescent="0.2">
      <c r="A47" s="14" t="s">
        <v>62</v>
      </c>
      <c r="B47" s="14" t="s">
        <v>63</v>
      </c>
      <c r="C47" s="11">
        <f>SUM(C48:C57)</f>
        <v>6856814</v>
      </c>
    </row>
    <row r="48" spans="1:4" x14ac:dyDescent="0.2">
      <c r="A48" s="9" t="s">
        <v>155</v>
      </c>
      <c r="B48" s="9" t="s">
        <v>156</v>
      </c>
      <c r="C48" s="16">
        <v>702214</v>
      </c>
    </row>
    <row r="49" spans="1:4" ht="125.25" customHeight="1" x14ac:dyDescent="0.2">
      <c r="B49" s="96" t="s">
        <v>277</v>
      </c>
      <c r="C49" s="16"/>
    </row>
    <row r="50" spans="1:4" x14ac:dyDescent="0.2">
      <c r="B50" s="9"/>
      <c r="C50" s="16"/>
    </row>
    <row r="51" spans="1:4" x14ac:dyDescent="0.2">
      <c r="A51" s="9" t="s">
        <v>66</v>
      </c>
      <c r="B51" s="9" t="s">
        <v>67</v>
      </c>
      <c r="C51" s="16">
        <v>4054600</v>
      </c>
    </row>
    <row r="52" spans="1:4" ht="109.5" customHeight="1" x14ac:dyDescent="0.2">
      <c r="B52" s="96" t="s">
        <v>278</v>
      </c>
      <c r="C52" s="16"/>
    </row>
    <row r="53" spans="1:4" x14ac:dyDescent="0.2">
      <c r="B53" s="9"/>
      <c r="C53" s="16"/>
    </row>
    <row r="54" spans="1:4" x14ac:dyDescent="0.2">
      <c r="A54" s="9" t="s">
        <v>157</v>
      </c>
      <c r="B54" s="9" t="s">
        <v>158</v>
      </c>
      <c r="C54" s="16">
        <v>2000000</v>
      </c>
    </row>
    <row r="55" spans="1:4" ht="25.5" x14ac:dyDescent="0.2">
      <c r="B55" s="96" t="s">
        <v>279</v>
      </c>
      <c r="C55" s="16"/>
    </row>
    <row r="56" spans="1:4" x14ac:dyDescent="0.2">
      <c r="B56" s="9"/>
      <c r="C56" s="16"/>
    </row>
    <row r="57" spans="1:4" x14ac:dyDescent="0.2">
      <c r="A57" s="9" t="s">
        <v>223</v>
      </c>
      <c r="B57" s="9" t="s">
        <v>224</v>
      </c>
      <c r="C57" s="16">
        <v>100000</v>
      </c>
    </row>
    <row r="58" spans="1:4" ht="25.5" x14ac:dyDescent="0.2">
      <c r="B58" s="96" t="s">
        <v>280</v>
      </c>
      <c r="C58" s="16"/>
    </row>
    <row r="59" spans="1:4" x14ac:dyDescent="0.2">
      <c r="B59" s="10"/>
      <c r="C59" s="16"/>
    </row>
    <row r="60" spans="1:4" x14ac:dyDescent="0.2">
      <c r="A60" s="14">
        <v>9</v>
      </c>
      <c r="B60" s="15" t="s">
        <v>239</v>
      </c>
      <c r="C60" s="16"/>
      <c r="D60" s="11">
        <f>+C62</f>
        <v>2383979.2200000002</v>
      </c>
    </row>
    <row r="61" spans="1:4" x14ac:dyDescent="0.2">
      <c r="A61" s="14"/>
      <c r="B61" s="15"/>
      <c r="C61" s="16"/>
    </row>
    <row r="62" spans="1:4" x14ac:dyDescent="0.2">
      <c r="A62" s="14">
        <v>9.02</v>
      </c>
      <c r="B62" s="15" t="s">
        <v>240</v>
      </c>
      <c r="C62" s="11">
        <f>+C63</f>
        <v>2383979.2200000002</v>
      </c>
    </row>
    <row r="63" spans="1:4" x14ac:dyDescent="0.2">
      <c r="A63" s="9" t="s">
        <v>241</v>
      </c>
      <c r="B63" s="9" t="s">
        <v>242</v>
      </c>
      <c r="C63" s="16">
        <v>2383979.2200000002</v>
      </c>
    </row>
    <row r="64" spans="1:4" ht="76.5" customHeight="1" x14ac:dyDescent="0.2">
      <c r="B64" s="96" t="s">
        <v>281</v>
      </c>
      <c r="C64" s="16"/>
    </row>
    <row r="65" spans="2:4" x14ac:dyDescent="0.2">
      <c r="B65" s="9"/>
      <c r="C65" s="16"/>
    </row>
    <row r="66" spans="2:4" ht="13.5" thickBot="1" x14ac:dyDescent="0.25">
      <c r="B66" s="30" t="s">
        <v>76</v>
      </c>
      <c r="D66" s="31">
        <f>SUM(D1:D65)</f>
        <v>41141300</v>
      </c>
    </row>
    <row r="67" spans="2:4" ht="13.5" thickTop="1" x14ac:dyDescent="0.2"/>
  </sheetData>
  <mergeCells count="2">
    <mergeCell ref="A1:D1"/>
    <mergeCell ref="A2:D2"/>
  </mergeCells>
  <printOptions horizontalCentered="1" verticalCentered="1"/>
  <pageMargins left="0.39370078740157483" right="0.39370078740157483" top="0.39370078740157483" bottom="0.39370078740157483" header="0" footer="0"/>
  <pageSetup scale="83" fitToWidth="2" orientation="portrait" r:id="rId1"/>
  <headerFooter alignWithMargins="0"/>
  <rowBreaks count="1" manualBreakCount="1">
    <brk id="43"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zoomScaleNormal="100" zoomScaleSheetLayoutView="100" workbookViewId="0">
      <selection sqref="A1:D1"/>
    </sheetView>
  </sheetViews>
  <sheetFormatPr baseColWidth="10" defaultRowHeight="12.75" x14ac:dyDescent="0.2"/>
  <cols>
    <col min="1" max="1" width="9.7109375" style="44"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11" s="4" customFormat="1" ht="14.25" x14ac:dyDescent="0.2">
      <c r="A1" s="103" t="s">
        <v>0</v>
      </c>
      <c r="B1" s="103"/>
      <c r="C1" s="103"/>
      <c r="D1" s="103"/>
      <c r="E1" s="1"/>
      <c r="F1" s="2"/>
      <c r="G1" s="2"/>
      <c r="H1" s="3"/>
    </row>
    <row r="2" spans="1:11" ht="14.25" customHeight="1" x14ac:dyDescent="0.2">
      <c r="A2" s="103" t="str">
        <f>+[7]SOLICITUD!A2</f>
        <v xml:space="preserve"> MODIFICACIÓN  PRESUPUESTARIA Nº3-2018</v>
      </c>
      <c r="B2" s="103"/>
      <c r="C2" s="103"/>
      <c r="D2" s="103"/>
    </row>
    <row r="3" spans="1:11" ht="10.5" customHeight="1" x14ac:dyDescent="0.2"/>
    <row r="4" spans="1:11" ht="10.5" customHeight="1" x14ac:dyDescent="0.2"/>
    <row r="5" spans="1:11" x14ac:dyDescent="0.2">
      <c r="A5" s="45" t="s">
        <v>2</v>
      </c>
      <c r="B5" s="12"/>
      <c r="C5" s="13"/>
      <c r="D5" s="13"/>
    </row>
    <row r="6" spans="1:11" ht="11.25" customHeight="1" x14ac:dyDescent="0.2"/>
    <row r="7" spans="1:11" x14ac:dyDescent="0.2">
      <c r="A7" s="46" t="s">
        <v>3</v>
      </c>
      <c r="B7" s="15" t="s">
        <v>4</v>
      </c>
      <c r="C7" s="16"/>
      <c r="F7" s="17">
        <v>1</v>
      </c>
      <c r="G7" s="17">
        <v>2</v>
      </c>
      <c r="H7" s="18">
        <v>3</v>
      </c>
      <c r="I7" s="19"/>
      <c r="J7" s="19"/>
      <c r="K7" s="19"/>
    </row>
    <row r="8" spans="1:11" x14ac:dyDescent="0.2">
      <c r="A8" s="14"/>
      <c r="B8" s="15"/>
      <c r="C8" s="16"/>
      <c r="F8" s="17"/>
      <c r="G8" s="17"/>
      <c r="H8" s="18"/>
      <c r="I8" s="19"/>
      <c r="J8" s="19"/>
      <c r="K8" s="19"/>
    </row>
    <row r="9" spans="1:11" hidden="1" x14ac:dyDescent="0.2">
      <c r="A9" s="14">
        <v>0</v>
      </c>
      <c r="B9" s="15" t="s">
        <v>5</v>
      </c>
      <c r="C9" s="16"/>
      <c r="D9" s="11">
        <f>+C11+C14</f>
        <v>0</v>
      </c>
      <c r="F9" s="17"/>
      <c r="G9" s="17"/>
      <c r="H9" s="18"/>
      <c r="I9" s="19"/>
      <c r="J9" s="19"/>
      <c r="K9" s="19"/>
    </row>
    <row r="10" spans="1:11" hidden="1" x14ac:dyDescent="0.2">
      <c r="A10" s="14"/>
      <c r="B10" s="15"/>
      <c r="C10" s="16"/>
      <c r="F10" s="17"/>
      <c r="G10" s="17"/>
      <c r="H10" s="18"/>
      <c r="I10" s="19"/>
      <c r="J10" s="19"/>
      <c r="K10" s="19"/>
    </row>
    <row r="11" spans="1:11" hidden="1" x14ac:dyDescent="0.2">
      <c r="A11" s="14">
        <v>0.01</v>
      </c>
      <c r="B11" s="15" t="s">
        <v>6</v>
      </c>
      <c r="C11" s="11">
        <f>SUM(C12:C12)</f>
        <v>0</v>
      </c>
      <c r="F11" s="17"/>
      <c r="G11" s="17"/>
      <c r="H11" s="18"/>
      <c r="I11" s="19"/>
      <c r="J11" s="19"/>
      <c r="K11" s="19"/>
    </row>
    <row r="12" spans="1:11" hidden="1" x14ac:dyDescent="0.2">
      <c r="A12" s="9" t="s">
        <v>105</v>
      </c>
      <c r="B12" s="10" t="s">
        <v>106</v>
      </c>
      <c r="C12" s="16"/>
      <c r="F12" s="17"/>
      <c r="G12" s="17"/>
      <c r="H12" s="18"/>
      <c r="I12" s="19"/>
      <c r="J12" s="19"/>
      <c r="K12" s="19"/>
    </row>
    <row r="13" spans="1:11" hidden="1" x14ac:dyDescent="0.2">
      <c r="A13" s="20"/>
      <c r="B13" s="20"/>
      <c r="C13" s="16"/>
      <c r="F13" s="17"/>
      <c r="G13" s="17"/>
      <c r="H13" s="18"/>
      <c r="I13" s="19"/>
      <c r="J13" s="19"/>
      <c r="K13" s="19"/>
    </row>
    <row r="14" spans="1:11" hidden="1" x14ac:dyDescent="0.2">
      <c r="A14" s="14">
        <v>0.02</v>
      </c>
      <c r="B14" s="15" t="s">
        <v>9</v>
      </c>
      <c r="C14" s="11">
        <f>SUM(C15:C15)</f>
        <v>0</v>
      </c>
      <c r="F14" s="17"/>
      <c r="G14" s="17"/>
      <c r="H14" s="18"/>
      <c r="I14" s="19"/>
      <c r="J14" s="19"/>
      <c r="K14" s="19"/>
    </row>
    <row r="15" spans="1:11" hidden="1" x14ac:dyDescent="0.2">
      <c r="A15" s="20" t="s">
        <v>107</v>
      </c>
      <c r="B15" s="20" t="s">
        <v>108</v>
      </c>
      <c r="C15" s="16"/>
      <c r="F15" s="17"/>
      <c r="G15" s="17"/>
      <c r="H15" s="18"/>
      <c r="I15" s="19"/>
      <c r="J15" s="19"/>
      <c r="K15" s="19"/>
    </row>
    <row r="16" spans="1:11" hidden="1" x14ac:dyDescent="0.2">
      <c r="A16" s="14"/>
      <c r="B16" s="15"/>
      <c r="C16" s="11"/>
      <c r="F16" s="17"/>
      <c r="G16" s="17"/>
      <c r="H16" s="18"/>
      <c r="I16" s="19"/>
      <c r="J16" s="19"/>
      <c r="K16" s="19"/>
    </row>
    <row r="17" spans="1:11" x14ac:dyDescent="0.2">
      <c r="A17" s="14" t="s">
        <v>32</v>
      </c>
      <c r="B17" s="15" t="s">
        <v>33</v>
      </c>
      <c r="C17" s="16"/>
      <c r="D17" s="11">
        <f>+C22+C26+C29</f>
        <v>4261000</v>
      </c>
      <c r="F17" s="17"/>
      <c r="G17" s="17"/>
      <c r="H17" s="18"/>
      <c r="I17" s="19"/>
      <c r="J17" s="19"/>
      <c r="K17" s="19"/>
    </row>
    <row r="18" spans="1:11" x14ac:dyDescent="0.2">
      <c r="A18" s="14"/>
      <c r="B18" s="15"/>
      <c r="C18" s="16"/>
      <c r="F18" s="17"/>
      <c r="G18" s="17"/>
      <c r="H18" s="18"/>
      <c r="I18" s="19"/>
      <c r="J18" s="19"/>
      <c r="K18" s="19"/>
    </row>
    <row r="19" spans="1:11" hidden="1" x14ac:dyDescent="0.2">
      <c r="A19" s="14" t="s">
        <v>83</v>
      </c>
      <c r="B19" s="15" t="s">
        <v>84</v>
      </c>
      <c r="C19" s="11">
        <f>+C20</f>
        <v>0</v>
      </c>
      <c r="F19" s="17"/>
      <c r="G19" s="17"/>
      <c r="H19" s="18"/>
      <c r="I19" s="19"/>
      <c r="J19" s="19"/>
      <c r="K19" s="19"/>
    </row>
    <row r="20" spans="1:11" hidden="1" x14ac:dyDescent="0.2">
      <c r="A20" s="9" t="s">
        <v>219</v>
      </c>
      <c r="B20" s="9" t="s">
        <v>220</v>
      </c>
      <c r="C20" s="16"/>
      <c r="F20" s="17"/>
      <c r="G20" s="17"/>
      <c r="H20" s="18"/>
      <c r="I20" s="19"/>
      <c r="J20" s="19"/>
      <c r="K20" s="19"/>
    </row>
    <row r="21" spans="1:11" hidden="1" x14ac:dyDescent="0.2">
      <c r="A21" s="14"/>
      <c r="B21" s="15"/>
      <c r="C21" s="16"/>
      <c r="F21" s="17"/>
      <c r="G21" s="17"/>
      <c r="H21" s="18"/>
      <c r="I21" s="19"/>
      <c r="J21" s="19"/>
      <c r="K21" s="19"/>
    </row>
    <row r="22" spans="1:11" x14ac:dyDescent="0.2">
      <c r="A22" s="14" t="s">
        <v>34</v>
      </c>
      <c r="B22" s="15" t="s">
        <v>35</v>
      </c>
      <c r="C22" s="11">
        <f>SUM(C23:C24)</f>
        <v>2735000</v>
      </c>
      <c r="F22" s="17"/>
      <c r="G22" s="17"/>
      <c r="H22" s="18"/>
      <c r="I22" s="19"/>
      <c r="J22" s="19"/>
      <c r="K22" s="19"/>
    </row>
    <row r="23" spans="1:11" x14ac:dyDescent="0.2">
      <c r="A23" s="9" t="s">
        <v>36</v>
      </c>
      <c r="B23" s="9" t="s">
        <v>37</v>
      </c>
      <c r="C23" s="16">
        <v>175000</v>
      </c>
      <c r="F23" s="17"/>
      <c r="G23" s="17"/>
      <c r="H23" s="18"/>
      <c r="I23" s="19"/>
      <c r="J23" s="19"/>
      <c r="K23" s="19"/>
    </row>
    <row r="24" spans="1:11" x14ac:dyDescent="0.2">
      <c r="A24" s="9" t="s">
        <v>38</v>
      </c>
      <c r="B24" s="9" t="s">
        <v>39</v>
      </c>
      <c r="C24" s="16">
        <v>2560000</v>
      </c>
      <c r="F24" s="17"/>
      <c r="G24" s="17"/>
      <c r="H24" s="18"/>
      <c r="I24" s="19"/>
      <c r="J24" s="19"/>
      <c r="K24" s="19"/>
    </row>
    <row r="25" spans="1:11" x14ac:dyDescent="0.2">
      <c r="A25" s="9"/>
      <c r="B25" s="23"/>
      <c r="C25" s="16"/>
      <c r="F25" s="17"/>
      <c r="G25" s="17"/>
      <c r="H25" s="18"/>
      <c r="I25" s="19"/>
      <c r="J25" s="19"/>
      <c r="K25" s="19"/>
    </row>
    <row r="26" spans="1:11" x14ac:dyDescent="0.2">
      <c r="A26" s="14" t="s">
        <v>40</v>
      </c>
      <c r="B26" s="24" t="s">
        <v>41</v>
      </c>
      <c r="C26" s="11">
        <f>SUM(C27:C27)</f>
        <v>1100000</v>
      </c>
      <c r="F26" s="25">
        <v>0.46</v>
      </c>
      <c r="G26" s="25">
        <v>0.13</v>
      </c>
      <c r="H26" s="26">
        <v>0.41</v>
      </c>
      <c r="I26" s="19"/>
      <c r="J26" s="19"/>
      <c r="K26" s="19"/>
    </row>
    <row r="27" spans="1:11" x14ac:dyDescent="0.2">
      <c r="A27" s="9" t="s">
        <v>282</v>
      </c>
      <c r="B27" s="9" t="s">
        <v>283</v>
      </c>
      <c r="C27" s="16">
        <v>1100000</v>
      </c>
      <c r="F27" s="27"/>
      <c r="G27" s="27"/>
      <c r="H27" s="28"/>
      <c r="I27" s="19"/>
      <c r="J27" s="19"/>
      <c r="K27" s="19"/>
    </row>
    <row r="28" spans="1:11" x14ac:dyDescent="0.2">
      <c r="A28" s="9"/>
      <c r="B28" s="9"/>
      <c r="C28" s="16"/>
      <c r="F28" s="27"/>
      <c r="G28" s="27"/>
      <c r="H28" s="28"/>
      <c r="I28" s="19"/>
      <c r="J28" s="19"/>
      <c r="K28" s="19"/>
    </row>
    <row r="29" spans="1:11" x14ac:dyDescent="0.2">
      <c r="A29" s="14" t="s">
        <v>95</v>
      </c>
      <c r="B29" s="15" t="s">
        <v>96</v>
      </c>
      <c r="C29" s="11">
        <f>+C30</f>
        <v>426000</v>
      </c>
      <c r="F29" s="27"/>
      <c r="G29" s="27"/>
      <c r="H29" s="28"/>
      <c r="I29" s="19"/>
      <c r="J29" s="19"/>
      <c r="K29" s="19"/>
    </row>
    <row r="30" spans="1:11" x14ac:dyDescent="0.2">
      <c r="A30" s="9" t="s">
        <v>137</v>
      </c>
      <c r="B30" s="9" t="s">
        <v>138</v>
      </c>
      <c r="C30" s="16">
        <v>426000</v>
      </c>
      <c r="F30" s="27"/>
      <c r="G30" s="27"/>
      <c r="H30" s="28"/>
      <c r="I30" s="19"/>
      <c r="J30" s="19"/>
      <c r="K30" s="19"/>
    </row>
    <row r="31" spans="1:11" x14ac:dyDescent="0.2">
      <c r="A31" s="9"/>
      <c r="B31" s="9"/>
      <c r="C31" s="16"/>
      <c r="F31" s="27"/>
      <c r="G31" s="27"/>
      <c r="H31" s="28"/>
      <c r="I31" s="19"/>
      <c r="J31" s="19"/>
      <c r="K31" s="19"/>
    </row>
    <row r="32" spans="1:11" x14ac:dyDescent="0.2">
      <c r="A32" s="14" t="s">
        <v>50</v>
      </c>
      <c r="B32" s="24" t="s">
        <v>51</v>
      </c>
      <c r="C32" s="16"/>
      <c r="D32" s="11">
        <f>+C34+C43+C38</f>
        <v>530080</v>
      </c>
    </row>
    <row r="33" spans="1:4" x14ac:dyDescent="0.2">
      <c r="A33" s="14"/>
      <c r="B33" s="24"/>
      <c r="C33" s="16"/>
    </row>
    <row r="34" spans="1:4" x14ac:dyDescent="0.2">
      <c r="A34" s="14" t="s">
        <v>115</v>
      </c>
      <c r="B34" s="15" t="s">
        <v>116</v>
      </c>
      <c r="C34" s="11">
        <f>SUM(C35:C36)</f>
        <v>190080</v>
      </c>
    </row>
    <row r="35" spans="1:4" x14ac:dyDescent="0.2">
      <c r="A35" s="9" t="s">
        <v>117</v>
      </c>
      <c r="B35" s="9" t="s">
        <v>118</v>
      </c>
      <c r="C35" s="16">
        <v>50000</v>
      </c>
    </row>
    <row r="36" spans="1:4" x14ac:dyDescent="0.2">
      <c r="A36" s="9" t="s">
        <v>145</v>
      </c>
      <c r="B36" s="9" t="s">
        <v>146</v>
      </c>
      <c r="C36" s="16">
        <v>140080</v>
      </c>
    </row>
    <row r="37" spans="1:4" x14ac:dyDescent="0.2">
      <c r="A37" s="9"/>
      <c r="B37" s="9"/>
      <c r="C37" s="16"/>
    </row>
    <row r="38" spans="1:4" ht="25.5" x14ac:dyDescent="0.2">
      <c r="A38" s="14" t="s">
        <v>147</v>
      </c>
      <c r="B38" s="15" t="s">
        <v>148</v>
      </c>
      <c r="C38" s="11">
        <f>+C39+C40+C41</f>
        <v>236000</v>
      </c>
    </row>
    <row r="39" spans="1:4" x14ac:dyDescent="0.2">
      <c r="A39" s="9" t="s">
        <v>250</v>
      </c>
      <c r="B39" s="9" t="s">
        <v>251</v>
      </c>
      <c r="C39" s="16">
        <v>10000</v>
      </c>
    </row>
    <row r="40" spans="1:4" x14ac:dyDescent="0.2">
      <c r="A40" s="9" t="s">
        <v>252</v>
      </c>
      <c r="B40" s="9" t="s">
        <v>253</v>
      </c>
      <c r="C40" s="16">
        <v>172000</v>
      </c>
    </row>
    <row r="41" spans="1:4" x14ac:dyDescent="0.2">
      <c r="A41" s="9" t="s">
        <v>254</v>
      </c>
      <c r="B41" s="9" t="s">
        <v>255</v>
      </c>
      <c r="C41" s="16">
        <v>54000</v>
      </c>
    </row>
    <row r="42" spans="1:4" x14ac:dyDescent="0.2">
      <c r="A42" s="9"/>
      <c r="B42" s="9"/>
      <c r="C42" s="16"/>
    </row>
    <row r="43" spans="1:4" x14ac:dyDescent="0.2">
      <c r="A43" s="14" t="s">
        <v>56</v>
      </c>
      <c r="B43" s="24" t="s">
        <v>57</v>
      </c>
      <c r="C43" s="11">
        <f>+C44</f>
        <v>104000</v>
      </c>
    </row>
    <row r="44" spans="1:4" x14ac:dyDescent="0.2">
      <c r="A44" s="9" t="s">
        <v>264</v>
      </c>
      <c r="B44" s="9" t="s">
        <v>265</v>
      </c>
      <c r="C44" s="16">
        <v>104000</v>
      </c>
    </row>
    <row r="45" spans="1:4" x14ac:dyDescent="0.2">
      <c r="A45" s="9"/>
      <c r="B45" s="9"/>
      <c r="C45" s="16"/>
    </row>
    <row r="46" spans="1:4" x14ac:dyDescent="0.2">
      <c r="A46" s="14" t="s">
        <v>60</v>
      </c>
      <c r="B46" s="14" t="s">
        <v>61</v>
      </c>
      <c r="C46" s="16"/>
      <c r="D46" s="11">
        <f>+C48</f>
        <v>50770155</v>
      </c>
    </row>
    <row r="47" spans="1:4" x14ac:dyDescent="0.2">
      <c r="A47" s="14"/>
      <c r="B47" s="14"/>
      <c r="C47" s="16"/>
    </row>
    <row r="48" spans="1:4" x14ac:dyDescent="0.2">
      <c r="A48" s="14" t="s">
        <v>62</v>
      </c>
      <c r="B48" s="14" t="s">
        <v>63</v>
      </c>
      <c r="C48" s="11">
        <f>SUM(C49:C54)</f>
        <v>50770155</v>
      </c>
    </row>
    <row r="49" spans="1:20" x14ac:dyDescent="0.2">
      <c r="A49" s="9" t="s">
        <v>155</v>
      </c>
      <c r="B49" s="9" t="s">
        <v>156</v>
      </c>
      <c r="C49" s="16">
        <v>27920</v>
      </c>
    </row>
    <row r="50" spans="1:20" x14ac:dyDescent="0.2">
      <c r="A50" s="9" t="s">
        <v>66</v>
      </c>
      <c r="B50" s="9" t="s">
        <v>67</v>
      </c>
      <c r="C50" s="16">
        <v>13585535</v>
      </c>
    </row>
    <row r="51" spans="1:20" x14ac:dyDescent="0.2">
      <c r="A51" s="9" t="s">
        <v>157</v>
      </c>
      <c r="B51" s="9" t="s">
        <v>158</v>
      </c>
      <c r="C51" s="16">
        <v>33845000</v>
      </c>
    </row>
    <row r="52" spans="1:20" x14ac:dyDescent="0.2">
      <c r="A52" s="9" t="s">
        <v>221</v>
      </c>
      <c r="B52" s="9" t="s">
        <v>222</v>
      </c>
      <c r="C52" s="16">
        <v>137000</v>
      </c>
    </row>
    <row r="53" spans="1:20" x14ac:dyDescent="0.2">
      <c r="A53" s="9" t="s">
        <v>223</v>
      </c>
      <c r="B53" s="9" t="s">
        <v>224</v>
      </c>
      <c r="C53" s="16">
        <v>300000</v>
      </c>
    </row>
    <row r="54" spans="1:20" x14ac:dyDescent="0.2">
      <c r="A54" s="9" t="s">
        <v>225</v>
      </c>
      <c r="B54" s="10" t="s">
        <v>226</v>
      </c>
      <c r="C54" s="16">
        <v>2874700</v>
      </c>
    </row>
    <row r="55" spans="1:20" ht="16.5" customHeight="1" x14ac:dyDescent="0.2">
      <c r="A55" s="9"/>
      <c r="B55" s="9"/>
      <c r="C55" s="16"/>
    </row>
    <row r="56" spans="1:20" x14ac:dyDescent="0.2">
      <c r="A56" s="9"/>
      <c r="B56" s="9"/>
      <c r="C56" s="16"/>
      <c r="Q56" s="29"/>
    </row>
    <row r="57" spans="1:20" ht="13.5" thickBot="1" x14ac:dyDescent="0.25">
      <c r="A57" s="9"/>
      <c r="B57" s="30" t="s">
        <v>76</v>
      </c>
      <c r="D57" s="31">
        <f>SUM(D9:D56)</f>
        <v>55561235</v>
      </c>
      <c r="T57" s="29"/>
    </row>
    <row r="58" spans="1:20" ht="13.5" thickTop="1" x14ac:dyDescent="0.2">
      <c r="B58" s="30"/>
    </row>
    <row r="59" spans="1:20" x14ac:dyDescent="0.2">
      <c r="A59" s="50" t="s">
        <v>77</v>
      </c>
      <c r="B59" s="32"/>
      <c r="D59" s="11" t="s">
        <v>78</v>
      </c>
    </row>
    <row r="60" spans="1:20" x14ac:dyDescent="0.2">
      <c r="A60" s="51"/>
      <c r="B60" s="30"/>
      <c r="D60" s="11" t="s">
        <v>79</v>
      </c>
    </row>
    <row r="61" spans="1:20" x14ac:dyDescent="0.2">
      <c r="A61" s="51" t="s">
        <v>3</v>
      </c>
      <c r="B61" s="30" t="s">
        <v>4</v>
      </c>
    </row>
    <row r="62" spans="1:20" x14ac:dyDescent="0.2">
      <c r="A62" s="51"/>
      <c r="B62" s="30"/>
    </row>
    <row r="63" spans="1:20" hidden="1" x14ac:dyDescent="0.2">
      <c r="A63" s="46">
        <v>0</v>
      </c>
      <c r="B63" s="24" t="s">
        <v>5</v>
      </c>
      <c r="C63" s="16"/>
      <c r="D63" s="11">
        <f>+C65+C68</f>
        <v>0</v>
      </c>
    </row>
    <row r="64" spans="1:20" hidden="1" x14ac:dyDescent="0.2">
      <c r="A64" s="46"/>
      <c r="B64" s="24"/>
      <c r="C64" s="16"/>
    </row>
    <row r="65" spans="1:4" hidden="1" x14ac:dyDescent="0.2">
      <c r="A65" s="46">
        <v>0.01</v>
      </c>
      <c r="B65" s="15" t="s">
        <v>6</v>
      </c>
      <c r="C65" s="11">
        <f>+C66</f>
        <v>0</v>
      </c>
    </row>
    <row r="66" spans="1:4" hidden="1" x14ac:dyDescent="0.2">
      <c r="A66" s="52" t="s">
        <v>7</v>
      </c>
      <c r="B66" s="20" t="s">
        <v>8</v>
      </c>
      <c r="C66" s="16"/>
    </row>
    <row r="67" spans="1:4" hidden="1" x14ac:dyDescent="0.2">
      <c r="A67" s="52"/>
      <c r="B67" s="20"/>
      <c r="C67" s="16"/>
    </row>
    <row r="68" spans="1:4" hidden="1" x14ac:dyDescent="0.2">
      <c r="A68" s="46">
        <v>0.03</v>
      </c>
      <c r="B68" s="15" t="s">
        <v>80</v>
      </c>
      <c r="C68" s="11">
        <f>SUM(C69:C71)</f>
        <v>0</v>
      </c>
    </row>
    <row r="69" spans="1:4" hidden="1" x14ac:dyDescent="0.2">
      <c r="A69" s="44" t="s">
        <v>10</v>
      </c>
      <c r="B69" s="8" t="s">
        <v>11</v>
      </c>
      <c r="C69" s="16"/>
    </row>
    <row r="70" spans="1:4" hidden="1" x14ac:dyDescent="0.2">
      <c r="A70" s="52" t="s">
        <v>14</v>
      </c>
      <c r="B70" s="20" t="s">
        <v>15</v>
      </c>
      <c r="C70" s="16"/>
    </row>
    <row r="71" spans="1:4" hidden="1" x14ac:dyDescent="0.2">
      <c r="A71" s="52" t="s">
        <v>81</v>
      </c>
      <c r="B71" s="20" t="s">
        <v>82</v>
      </c>
      <c r="C71" s="16"/>
      <c r="D71" s="34"/>
    </row>
    <row r="72" spans="1:4" hidden="1" x14ac:dyDescent="0.2">
      <c r="A72" s="52"/>
      <c r="B72" s="20"/>
      <c r="C72" s="16"/>
      <c r="D72" s="34"/>
    </row>
    <row r="73" spans="1:4" x14ac:dyDescent="0.2">
      <c r="A73" s="46" t="s">
        <v>32</v>
      </c>
      <c r="B73" s="24" t="s">
        <v>33</v>
      </c>
      <c r="C73" s="16"/>
      <c r="D73" s="35">
        <f>+C75+C78+C82+C87+C91+C95+C98+C102</f>
        <v>54430235</v>
      </c>
    </row>
    <row r="74" spans="1:4" x14ac:dyDescent="0.2">
      <c r="A74" s="46"/>
      <c r="B74" s="24"/>
      <c r="C74" s="16"/>
      <c r="D74" s="35"/>
    </row>
    <row r="75" spans="1:4" hidden="1" x14ac:dyDescent="0.2">
      <c r="A75" s="46" t="s">
        <v>121</v>
      </c>
      <c r="B75" s="15" t="s">
        <v>122</v>
      </c>
      <c r="C75" s="11">
        <f>+C76</f>
        <v>0</v>
      </c>
      <c r="D75" s="35"/>
    </row>
    <row r="76" spans="1:4" hidden="1" x14ac:dyDescent="0.2">
      <c r="A76" s="44" t="s">
        <v>123</v>
      </c>
      <c r="B76" s="9" t="s">
        <v>124</v>
      </c>
      <c r="C76" s="16"/>
      <c r="D76" s="35"/>
    </row>
    <row r="77" spans="1:4" hidden="1" x14ac:dyDescent="0.2">
      <c r="B77" s="8"/>
      <c r="C77" s="16"/>
      <c r="D77" s="35"/>
    </row>
    <row r="78" spans="1:4" x14ac:dyDescent="0.2">
      <c r="A78" s="46" t="s">
        <v>83</v>
      </c>
      <c r="B78" s="14" t="s">
        <v>84</v>
      </c>
      <c r="C78" s="11">
        <f>SUM(C79:C80)</f>
        <v>5500000</v>
      </c>
      <c r="D78" s="35"/>
    </row>
    <row r="79" spans="1:4" x14ac:dyDescent="0.2">
      <c r="A79" s="44" t="s">
        <v>219</v>
      </c>
      <c r="B79" s="9" t="s">
        <v>220</v>
      </c>
      <c r="C79" s="16">
        <v>5000000</v>
      </c>
      <c r="D79" s="35"/>
    </row>
    <row r="80" spans="1:4" x14ac:dyDescent="0.2">
      <c r="A80" s="44" t="s">
        <v>87</v>
      </c>
      <c r="B80" s="9" t="s">
        <v>88</v>
      </c>
      <c r="C80" s="16">
        <v>500000</v>
      </c>
      <c r="D80" s="35"/>
    </row>
    <row r="81" spans="1:4" x14ac:dyDescent="0.2">
      <c r="B81" s="9"/>
      <c r="C81" s="16"/>
      <c r="D81" s="35"/>
    </row>
    <row r="82" spans="1:4" x14ac:dyDescent="0.2">
      <c r="A82" s="46" t="s">
        <v>34</v>
      </c>
      <c r="B82" s="15" t="s">
        <v>35</v>
      </c>
      <c r="C82" s="11">
        <f>SUM(C83:C85)</f>
        <v>37554700</v>
      </c>
      <c r="D82" s="35"/>
    </row>
    <row r="83" spans="1:4" x14ac:dyDescent="0.2">
      <c r="A83" s="44" t="s">
        <v>125</v>
      </c>
      <c r="B83" s="9" t="s">
        <v>126</v>
      </c>
      <c r="C83" s="16">
        <v>1000000</v>
      </c>
      <c r="D83" s="35"/>
    </row>
    <row r="84" spans="1:4" x14ac:dyDescent="0.2">
      <c r="A84" s="44" t="s">
        <v>227</v>
      </c>
      <c r="B84" s="9" t="s">
        <v>228</v>
      </c>
      <c r="C84" s="16">
        <v>180000</v>
      </c>
      <c r="D84" s="35"/>
    </row>
    <row r="85" spans="1:4" x14ac:dyDescent="0.2">
      <c r="A85" s="44" t="s">
        <v>89</v>
      </c>
      <c r="B85" s="9" t="s">
        <v>90</v>
      </c>
      <c r="C85" s="16">
        <v>36374700</v>
      </c>
      <c r="D85" s="35"/>
    </row>
    <row r="86" spans="1:4" x14ac:dyDescent="0.2">
      <c r="B86" s="9"/>
      <c r="C86" s="16"/>
      <c r="D86" s="35"/>
    </row>
    <row r="87" spans="1:4" x14ac:dyDescent="0.2">
      <c r="A87" s="46" t="s">
        <v>40</v>
      </c>
      <c r="B87" s="15" t="s">
        <v>41</v>
      </c>
      <c r="C87" s="11">
        <f>SUM(C88:C89)</f>
        <v>6211000</v>
      </c>
      <c r="D87" s="35"/>
    </row>
    <row r="88" spans="1:4" x14ac:dyDescent="0.2">
      <c r="A88" s="44" t="s">
        <v>93</v>
      </c>
      <c r="B88" s="9" t="s">
        <v>94</v>
      </c>
      <c r="C88" s="16">
        <v>4651000</v>
      </c>
      <c r="D88" s="35"/>
    </row>
    <row r="89" spans="1:4" x14ac:dyDescent="0.2">
      <c r="A89" s="44" t="s">
        <v>42</v>
      </c>
      <c r="B89" s="9" t="s">
        <v>43</v>
      </c>
      <c r="C89" s="16">
        <v>1560000</v>
      </c>
      <c r="D89" s="35"/>
    </row>
    <row r="90" spans="1:4" x14ac:dyDescent="0.2">
      <c r="B90" s="9"/>
      <c r="C90" s="16"/>
      <c r="D90" s="35"/>
    </row>
    <row r="91" spans="1:4" x14ac:dyDescent="0.2">
      <c r="A91" s="46" t="s">
        <v>127</v>
      </c>
      <c r="B91" s="14" t="s">
        <v>128</v>
      </c>
      <c r="C91" s="11">
        <f>+C92+C93</f>
        <v>2000000</v>
      </c>
      <c r="D91" s="35"/>
    </row>
    <row r="92" spans="1:4" x14ac:dyDescent="0.2">
      <c r="A92" s="44" t="s">
        <v>229</v>
      </c>
      <c r="B92" s="9" t="s">
        <v>230</v>
      </c>
      <c r="C92" s="16">
        <v>1000000</v>
      </c>
      <c r="D92" s="35"/>
    </row>
    <row r="93" spans="1:4" x14ac:dyDescent="0.2">
      <c r="A93" s="44" t="s">
        <v>231</v>
      </c>
      <c r="B93" s="9" t="s">
        <v>232</v>
      </c>
      <c r="C93" s="16">
        <v>1000000</v>
      </c>
      <c r="D93" s="35"/>
    </row>
    <row r="94" spans="1:4" ht="17.25" customHeight="1" x14ac:dyDescent="0.2">
      <c r="B94" s="9"/>
      <c r="C94" s="16"/>
      <c r="D94" s="35"/>
    </row>
    <row r="95" spans="1:4" x14ac:dyDescent="0.2">
      <c r="A95" s="46" t="s">
        <v>133</v>
      </c>
      <c r="B95" s="15" t="s">
        <v>134</v>
      </c>
      <c r="C95" s="11">
        <f>+C96</f>
        <v>1389535</v>
      </c>
      <c r="D95" s="35"/>
    </row>
    <row r="96" spans="1:4" x14ac:dyDescent="0.2">
      <c r="A96" s="44" t="s">
        <v>135</v>
      </c>
      <c r="B96" s="9" t="s">
        <v>136</v>
      </c>
      <c r="C96" s="16">
        <v>1389535</v>
      </c>
      <c r="D96" s="35"/>
    </row>
    <row r="97" spans="1:4" x14ac:dyDescent="0.2">
      <c r="B97" s="9"/>
      <c r="C97" s="16"/>
      <c r="D97" s="35"/>
    </row>
    <row r="98" spans="1:4" hidden="1" x14ac:dyDescent="0.2">
      <c r="A98" s="46" t="s">
        <v>95</v>
      </c>
      <c r="B98" s="36" t="s">
        <v>96</v>
      </c>
      <c r="C98" s="11">
        <f>SUM(C99:C100)</f>
        <v>0</v>
      </c>
      <c r="D98" s="34"/>
    </row>
    <row r="99" spans="1:4" hidden="1" x14ac:dyDescent="0.2">
      <c r="A99" s="44" t="s">
        <v>137</v>
      </c>
      <c r="B99" s="9" t="s">
        <v>138</v>
      </c>
      <c r="C99" s="16"/>
      <c r="D99" s="34"/>
    </row>
    <row r="100" spans="1:4" hidden="1" x14ac:dyDescent="0.2">
      <c r="A100" s="44" t="s">
        <v>97</v>
      </c>
      <c r="B100" s="9" t="s">
        <v>98</v>
      </c>
      <c r="C100" s="16"/>
      <c r="D100" s="34"/>
    </row>
    <row r="101" spans="1:4" hidden="1" x14ac:dyDescent="0.2">
      <c r="B101" s="9"/>
      <c r="C101" s="16"/>
      <c r="D101" s="34"/>
    </row>
    <row r="102" spans="1:4" x14ac:dyDescent="0.2">
      <c r="A102" s="46" t="s">
        <v>44</v>
      </c>
      <c r="B102" s="15" t="s">
        <v>45</v>
      </c>
      <c r="C102" s="11">
        <f>SUM(C103:C105)</f>
        <v>1775000</v>
      </c>
      <c r="D102" s="34"/>
    </row>
    <row r="103" spans="1:4" hidden="1" x14ac:dyDescent="0.2">
      <c r="A103" s="44" t="s">
        <v>139</v>
      </c>
      <c r="B103" s="9" t="s">
        <v>140</v>
      </c>
      <c r="C103" s="16"/>
      <c r="D103" s="34"/>
    </row>
    <row r="104" spans="1:4" x14ac:dyDescent="0.2">
      <c r="A104" s="44" t="s">
        <v>141</v>
      </c>
      <c r="B104" s="9" t="s">
        <v>142</v>
      </c>
      <c r="C104" s="16">
        <v>175000</v>
      </c>
      <c r="D104" s="53"/>
    </row>
    <row r="105" spans="1:4" x14ac:dyDescent="0.2">
      <c r="A105" s="44" t="s">
        <v>48</v>
      </c>
      <c r="B105" s="9" t="s">
        <v>49</v>
      </c>
      <c r="C105" s="16">
        <v>1600000</v>
      </c>
      <c r="D105" s="53"/>
    </row>
    <row r="106" spans="1:4" x14ac:dyDescent="0.2">
      <c r="B106" s="9"/>
      <c r="C106" s="16"/>
      <c r="D106" s="53"/>
    </row>
    <row r="107" spans="1:4" x14ac:dyDescent="0.2">
      <c r="A107" s="46" t="s">
        <v>50</v>
      </c>
      <c r="B107" s="24" t="s">
        <v>51</v>
      </c>
      <c r="C107" s="16"/>
      <c r="D107" s="11">
        <f>+C114+C120+C117</f>
        <v>1131000</v>
      </c>
    </row>
    <row r="108" spans="1:4" x14ac:dyDescent="0.2">
      <c r="A108" s="46"/>
      <c r="B108" s="24"/>
      <c r="C108" s="16"/>
      <c r="D108" s="53"/>
    </row>
    <row r="109" spans="1:4" hidden="1" x14ac:dyDescent="0.2">
      <c r="A109" s="46" t="s">
        <v>115</v>
      </c>
      <c r="B109" s="15" t="s">
        <v>116</v>
      </c>
      <c r="C109" s="11">
        <f>SUM(C110:C112)</f>
        <v>0</v>
      </c>
      <c r="D109" s="53"/>
    </row>
    <row r="110" spans="1:4" hidden="1" x14ac:dyDescent="0.2">
      <c r="A110" s="44" t="s">
        <v>143</v>
      </c>
      <c r="B110" s="9" t="s">
        <v>144</v>
      </c>
      <c r="C110" s="16"/>
      <c r="D110" s="53"/>
    </row>
    <row r="111" spans="1:4" hidden="1" x14ac:dyDescent="0.2">
      <c r="A111" s="44" t="s">
        <v>117</v>
      </c>
      <c r="B111" s="9" t="s">
        <v>118</v>
      </c>
      <c r="C111" s="16"/>
      <c r="D111" s="53"/>
    </row>
    <row r="112" spans="1:4" hidden="1" x14ac:dyDescent="0.2">
      <c r="A112" s="44" t="s">
        <v>145</v>
      </c>
      <c r="B112" s="9" t="s">
        <v>146</v>
      </c>
      <c r="C112" s="16"/>
      <c r="D112" s="53"/>
    </row>
    <row r="113" spans="1:4" hidden="1" x14ac:dyDescent="0.2">
      <c r="B113" s="9"/>
      <c r="C113" s="16"/>
      <c r="D113" s="53"/>
    </row>
    <row r="114" spans="1:4" hidden="1" x14ac:dyDescent="0.2">
      <c r="A114" s="46" t="s">
        <v>147</v>
      </c>
      <c r="B114" s="14" t="s">
        <v>148</v>
      </c>
      <c r="C114" s="11">
        <f>+C115</f>
        <v>0</v>
      </c>
      <c r="D114" s="53"/>
    </row>
    <row r="115" spans="1:4" hidden="1" x14ac:dyDescent="0.2">
      <c r="A115" s="44" t="s">
        <v>149</v>
      </c>
      <c r="B115" s="9" t="s">
        <v>150</v>
      </c>
      <c r="C115" s="16"/>
      <c r="D115" s="53"/>
    </row>
    <row r="116" spans="1:4" hidden="1" x14ac:dyDescent="0.2">
      <c r="A116" s="46"/>
      <c r="B116" s="24"/>
      <c r="C116" s="16"/>
      <c r="D116" s="53"/>
    </row>
    <row r="117" spans="1:4" x14ac:dyDescent="0.2">
      <c r="A117" s="46" t="s">
        <v>52</v>
      </c>
      <c r="B117" s="15" t="s">
        <v>53</v>
      </c>
      <c r="C117" s="11">
        <f>SUM(C118:C118)</f>
        <v>126000</v>
      </c>
      <c r="D117" s="53"/>
    </row>
    <row r="118" spans="1:4" x14ac:dyDescent="0.2">
      <c r="A118" s="44" t="s">
        <v>54</v>
      </c>
      <c r="B118" s="9" t="s">
        <v>55</v>
      </c>
      <c r="C118" s="16">
        <v>126000</v>
      </c>
      <c r="D118" s="53"/>
    </row>
    <row r="119" spans="1:4" x14ac:dyDescent="0.2">
      <c r="B119" s="9"/>
      <c r="C119" s="16"/>
      <c r="D119" s="53"/>
    </row>
    <row r="120" spans="1:4" x14ac:dyDescent="0.2">
      <c r="A120" s="46" t="s">
        <v>56</v>
      </c>
      <c r="B120" s="15" t="s">
        <v>57</v>
      </c>
      <c r="C120" s="11">
        <f>SUM(C121:C124)</f>
        <v>1005000</v>
      </c>
      <c r="D120" s="53"/>
    </row>
    <row r="121" spans="1:4" x14ac:dyDescent="0.2">
      <c r="A121" s="44" t="s">
        <v>58</v>
      </c>
      <c r="B121" s="10" t="s">
        <v>59</v>
      </c>
      <c r="C121" s="16">
        <v>645000</v>
      </c>
      <c r="D121" s="53"/>
    </row>
    <row r="122" spans="1:4" x14ac:dyDescent="0.2">
      <c r="A122" s="44" t="s">
        <v>233</v>
      </c>
      <c r="B122" s="10" t="s">
        <v>234</v>
      </c>
      <c r="C122" s="16">
        <v>15700</v>
      </c>
      <c r="D122" s="53"/>
    </row>
    <row r="123" spans="1:4" x14ac:dyDescent="0.2">
      <c r="A123" s="44" t="s">
        <v>151</v>
      </c>
      <c r="B123" s="10" t="s">
        <v>152</v>
      </c>
      <c r="C123" s="16">
        <v>150000</v>
      </c>
      <c r="D123" s="53"/>
    </row>
    <row r="124" spans="1:4" x14ac:dyDescent="0.2">
      <c r="A124" s="44" t="s">
        <v>235</v>
      </c>
      <c r="B124" s="9" t="s">
        <v>236</v>
      </c>
      <c r="C124" s="16">
        <v>194300</v>
      </c>
      <c r="D124" s="53"/>
    </row>
    <row r="125" spans="1:4" x14ac:dyDescent="0.2">
      <c r="B125" s="9"/>
      <c r="C125" s="16"/>
      <c r="D125" s="53"/>
    </row>
    <row r="126" spans="1:4" hidden="1" x14ac:dyDescent="0.2">
      <c r="A126" s="46" t="s">
        <v>60</v>
      </c>
      <c r="B126" s="14" t="s">
        <v>61</v>
      </c>
      <c r="C126" s="16"/>
      <c r="D126" s="53"/>
    </row>
    <row r="127" spans="1:4" hidden="1" x14ac:dyDescent="0.2">
      <c r="A127" s="46"/>
      <c r="B127" s="14"/>
      <c r="C127" s="16"/>
      <c r="D127" s="35">
        <f>+C128</f>
        <v>0</v>
      </c>
    </row>
    <row r="128" spans="1:4" hidden="1" x14ac:dyDescent="0.2">
      <c r="A128" s="46" t="s">
        <v>62</v>
      </c>
      <c r="B128" s="14" t="s">
        <v>63</v>
      </c>
      <c r="C128" s="11">
        <f>SUM(C129:C131)</f>
        <v>0</v>
      </c>
      <c r="D128" s="53"/>
    </row>
    <row r="129" spans="1:18" hidden="1" x14ac:dyDescent="0.2">
      <c r="A129" s="44" t="s">
        <v>155</v>
      </c>
      <c r="B129" s="9" t="s">
        <v>156</v>
      </c>
      <c r="C129" s="16"/>
      <c r="D129" s="53"/>
    </row>
    <row r="130" spans="1:18" hidden="1" x14ac:dyDescent="0.2">
      <c r="A130" s="44" t="s">
        <v>157</v>
      </c>
      <c r="B130" s="9" t="s">
        <v>158</v>
      </c>
      <c r="C130" s="16"/>
      <c r="D130" s="53"/>
    </row>
    <row r="131" spans="1:18" hidden="1" x14ac:dyDescent="0.2">
      <c r="B131" s="9"/>
      <c r="C131" s="16"/>
      <c r="D131" s="53"/>
    </row>
    <row r="132" spans="1:18" hidden="1" x14ac:dyDescent="0.2">
      <c r="B132" s="9"/>
      <c r="C132" s="16"/>
      <c r="D132" s="53"/>
    </row>
    <row r="133" spans="1:18" hidden="1" x14ac:dyDescent="0.2">
      <c r="A133" s="46">
        <v>6</v>
      </c>
      <c r="B133" s="15" t="s">
        <v>72</v>
      </c>
      <c r="C133" s="16"/>
      <c r="D133" s="35">
        <f>+C135</f>
        <v>0</v>
      </c>
    </row>
    <row r="134" spans="1:18" hidden="1" x14ac:dyDescent="0.2">
      <c r="A134" s="46"/>
      <c r="B134" s="15"/>
      <c r="C134" s="16"/>
      <c r="D134" s="34"/>
    </row>
    <row r="135" spans="1:18" hidden="1" x14ac:dyDescent="0.2">
      <c r="A135" s="46">
        <v>6.02</v>
      </c>
      <c r="B135" s="15" t="s">
        <v>159</v>
      </c>
      <c r="C135" s="11">
        <f>+C136</f>
        <v>0</v>
      </c>
      <c r="D135" s="34"/>
    </row>
    <row r="136" spans="1:18" hidden="1" x14ac:dyDescent="0.2">
      <c r="A136" s="44" t="s">
        <v>160</v>
      </c>
      <c r="B136" s="9" t="s">
        <v>161</v>
      </c>
      <c r="C136" s="16"/>
      <c r="D136" s="34"/>
    </row>
    <row r="137" spans="1:18" hidden="1" x14ac:dyDescent="0.2">
      <c r="B137" s="9"/>
      <c r="C137" s="16"/>
      <c r="D137" s="34"/>
    </row>
    <row r="138" spans="1:18" hidden="1" x14ac:dyDescent="0.2">
      <c r="B138" s="9"/>
      <c r="C138" s="16"/>
      <c r="D138" s="34"/>
    </row>
    <row r="139" spans="1:18" ht="13.5" thickBot="1" x14ac:dyDescent="0.25">
      <c r="B139" s="30" t="s">
        <v>102</v>
      </c>
      <c r="D139" s="31">
        <f>SUM(D63:D138)</f>
        <v>55561235</v>
      </c>
      <c r="R139" s="38">
        <f>+D139-D57</f>
        <v>0</v>
      </c>
    </row>
    <row r="140" spans="1:18" ht="13.5" thickTop="1" x14ac:dyDescent="0.2"/>
    <row r="148" spans="2:4" x14ac:dyDescent="0.2">
      <c r="B148" s="8"/>
      <c r="C148" s="8"/>
      <c r="D148" s="8"/>
    </row>
    <row r="149" spans="2:4" x14ac:dyDescent="0.2">
      <c r="B149" s="8"/>
      <c r="C149" s="8"/>
      <c r="D149" s="8"/>
    </row>
    <row r="150" spans="2:4" x14ac:dyDescent="0.2">
      <c r="B150" s="8"/>
      <c r="C150" s="8"/>
      <c r="D150" s="8"/>
    </row>
    <row r="151" spans="2:4" x14ac:dyDescent="0.2">
      <c r="B151" s="8"/>
      <c r="C151" s="8"/>
      <c r="D151" s="8"/>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5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zoomScaleNormal="100" workbookViewId="0">
      <selection sqref="A1:D1"/>
    </sheetView>
  </sheetViews>
  <sheetFormatPr baseColWidth="10" defaultRowHeight="12.75" x14ac:dyDescent="0.2"/>
  <cols>
    <col min="1" max="1" width="9.7109375" style="9" customWidth="1"/>
    <col min="2" max="2" width="55" style="43" customWidth="1"/>
    <col min="3" max="3" width="20" style="5" customWidth="1"/>
    <col min="4" max="4" width="24.5703125" style="11" customWidth="1"/>
    <col min="5" max="5" width="19.5703125" style="5" customWidth="1"/>
    <col min="6" max="6" width="17.28515625" style="8" bestFit="1" customWidth="1"/>
    <col min="7" max="256" width="11.42578125" style="8"/>
    <col min="257" max="257" width="9.7109375" style="8" customWidth="1"/>
    <col min="258" max="258" width="55" style="8" customWidth="1"/>
    <col min="259" max="259" width="20" style="8" customWidth="1"/>
    <col min="260" max="260" width="24.5703125" style="8" customWidth="1"/>
    <col min="261" max="261" width="19.5703125" style="8" customWidth="1"/>
    <col min="262" max="262" width="17.28515625" style="8" bestFit="1" customWidth="1"/>
    <col min="263" max="512" width="11.42578125" style="8"/>
    <col min="513" max="513" width="9.7109375" style="8" customWidth="1"/>
    <col min="514" max="514" width="55" style="8" customWidth="1"/>
    <col min="515" max="515" width="20" style="8" customWidth="1"/>
    <col min="516" max="516" width="24.5703125" style="8" customWidth="1"/>
    <col min="517" max="517" width="19.5703125" style="8" customWidth="1"/>
    <col min="518" max="518" width="17.28515625" style="8" bestFit="1" customWidth="1"/>
    <col min="519" max="768" width="11.42578125" style="8"/>
    <col min="769" max="769" width="9.7109375" style="8" customWidth="1"/>
    <col min="770" max="770" width="55" style="8" customWidth="1"/>
    <col min="771" max="771" width="20" style="8" customWidth="1"/>
    <col min="772" max="772" width="24.5703125" style="8" customWidth="1"/>
    <col min="773" max="773" width="19.5703125" style="8" customWidth="1"/>
    <col min="774" max="774" width="17.28515625" style="8" bestFit="1" customWidth="1"/>
    <col min="775" max="1024" width="11.42578125" style="8"/>
    <col min="1025" max="1025" width="9.7109375" style="8" customWidth="1"/>
    <col min="1026" max="1026" width="55" style="8" customWidth="1"/>
    <col min="1027" max="1027" width="20" style="8" customWidth="1"/>
    <col min="1028" max="1028" width="24.5703125" style="8" customWidth="1"/>
    <col min="1029" max="1029" width="19.5703125" style="8" customWidth="1"/>
    <col min="1030" max="1030" width="17.28515625" style="8" bestFit="1" customWidth="1"/>
    <col min="1031" max="1280" width="11.42578125" style="8"/>
    <col min="1281" max="1281" width="9.7109375" style="8" customWidth="1"/>
    <col min="1282" max="1282" width="55" style="8" customWidth="1"/>
    <col min="1283" max="1283" width="20" style="8" customWidth="1"/>
    <col min="1284" max="1284" width="24.5703125" style="8" customWidth="1"/>
    <col min="1285" max="1285" width="19.5703125" style="8" customWidth="1"/>
    <col min="1286" max="1286" width="17.28515625" style="8" bestFit="1" customWidth="1"/>
    <col min="1287" max="1536" width="11.42578125" style="8"/>
    <col min="1537" max="1537" width="9.7109375" style="8" customWidth="1"/>
    <col min="1538" max="1538" width="55" style="8" customWidth="1"/>
    <col min="1539" max="1539" width="20" style="8" customWidth="1"/>
    <col min="1540" max="1540" width="24.5703125" style="8" customWidth="1"/>
    <col min="1541" max="1541" width="19.5703125" style="8" customWidth="1"/>
    <col min="1542" max="1542" width="17.28515625" style="8" bestFit="1" customWidth="1"/>
    <col min="1543" max="1792" width="11.42578125" style="8"/>
    <col min="1793" max="1793" width="9.7109375" style="8" customWidth="1"/>
    <col min="1794" max="1794" width="55" style="8" customWidth="1"/>
    <col min="1795" max="1795" width="20" style="8" customWidth="1"/>
    <col min="1796" max="1796" width="24.5703125" style="8" customWidth="1"/>
    <col min="1797" max="1797" width="19.5703125" style="8" customWidth="1"/>
    <col min="1798" max="1798" width="17.28515625" style="8" bestFit="1" customWidth="1"/>
    <col min="1799" max="2048" width="11.42578125" style="8"/>
    <col min="2049" max="2049" width="9.7109375" style="8" customWidth="1"/>
    <col min="2050" max="2050" width="55" style="8" customWidth="1"/>
    <col min="2051" max="2051" width="20" style="8" customWidth="1"/>
    <col min="2052" max="2052" width="24.5703125" style="8" customWidth="1"/>
    <col min="2053" max="2053" width="19.5703125" style="8" customWidth="1"/>
    <col min="2054" max="2054" width="17.28515625" style="8" bestFit="1" customWidth="1"/>
    <col min="2055" max="2304" width="11.42578125" style="8"/>
    <col min="2305" max="2305" width="9.7109375" style="8" customWidth="1"/>
    <col min="2306" max="2306" width="55" style="8" customWidth="1"/>
    <col min="2307" max="2307" width="20" style="8" customWidth="1"/>
    <col min="2308" max="2308" width="24.5703125" style="8" customWidth="1"/>
    <col min="2309" max="2309" width="19.5703125" style="8" customWidth="1"/>
    <col min="2310" max="2310" width="17.28515625" style="8" bestFit="1" customWidth="1"/>
    <col min="2311" max="2560" width="11.42578125" style="8"/>
    <col min="2561" max="2561" width="9.7109375" style="8" customWidth="1"/>
    <col min="2562" max="2562" width="55" style="8" customWidth="1"/>
    <col min="2563" max="2563" width="20" style="8" customWidth="1"/>
    <col min="2564" max="2564" width="24.5703125" style="8" customWidth="1"/>
    <col min="2565" max="2565" width="19.5703125" style="8" customWidth="1"/>
    <col min="2566" max="2566" width="17.28515625" style="8" bestFit="1" customWidth="1"/>
    <col min="2567" max="2816" width="11.42578125" style="8"/>
    <col min="2817" max="2817" width="9.7109375" style="8" customWidth="1"/>
    <col min="2818" max="2818" width="55" style="8" customWidth="1"/>
    <col min="2819" max="2819" width="20" style="8" customWidth="1"/>
    <col min="2820" max="2820" width="24.5703125" style="8" customWidth="1"/>
    <col min="2821" max="2821" width="19.5703125" style="8" customWidth="1"/>
    <col min="2822" max="2822" width="17.28515625" style="8" bestFit="1" customWidth="1"/>
    <col min="2823" max="3072" width="11.42578125" style="8"/>
    <col min="3073" max="3073" width="9.7109375" style="8" customWidth="1"/>
    <col min="3074" max="3074" width="55" style="8" customWidth="1"/>
    <col min="3075" max="3075" width="20" style="8" customWidth="1"/>
    <col min="3076" max="3076" width="24.5703125" style="8" customWidth="1"/>
    <col min="3077" max="3077" width="19.5703125" style="8" customWidth="1"/>
    <col min="3078" max="3078" width="17.28515625" style="8" bestFit="1" customWidth="1"/>
    <col min="3079" max="3328" width="11.42578125" style="8"/>
    <col min="3329" max="3329" width="9.7109375" style="8" customWidth="1"/>
    <col min="3330" max="3330" width="55" style="8" customWidth="1"/>
    <col min="3331" max="3331" width="20" style="8" customWidth="1"/>
    <col min="3332" max="3332" width="24.5703125" style="8" customWidth="1"/>
    <col min="3333" max="3333" width="19.5703125" style="8" customWidth="1"/>
    <col min="3334" max="3334" width="17.28515625" style="8" bestFit="1" customWidth="1"/>
    <col min="3335" max="3584" width="11.42578125" style="8"/>
    <col min="3585" max="3585" width="9.7109375" style="8" customWidth="1"/>
    <col min="3586" max="3586" width="55" style="8" customWidth="1"/>
    <col min="3587" max="3587" width="20" style="8" customWidth="1"/>
    <col min="3588" max="3588" width="24.5703125" style="8" customWidth="1"/>
    <col min="3589" max="3589" width="19.5703125" style="8" customWidth="1"/>
    <col min="3590" max="3590" width="17.28515625" style="8" bestFit="1" customWidth="1"/>
    <col min="3591" max="3840" width="11.42578125" style="8"/>
    <col min="3841" max="3841" width="9.7109375" style="8" customWidth="1"/>
    <col min="3842" max="3842" width="55" style="8" customWidth="1"/>
    <col min="3843" max="3843" width="20" style="8" customWidth="1"/>
    <col min="3844" max="3844" width="24.5703125" style="8" customWidth="1"/>
    <col min="3845" max="3845" width="19.5703125" style="8" customWidth="1"/>
    <col min="3846" max="3846" width="17.28515625" style="8" bestFit="1" customWidth="1"/>
    <col min="3847" max="4096" width="11.42578125" style="8"/>
    <col min="4097" max="4097" width="9.7109375" style="8" customWidth="1"/>
    <col min="4098" max="4098" width="55" style="8" customWidth="1"/>
    <col min="4099" max="4099" width="20" style="8" customWidth="1"/>
    <col min="4100" max="4100" width="24.5703125" style="8" customWidth="1"/>
    <col min="4101" max="4101" width="19.5703125" style="8" customWidth="1"/>
    <col min="4102" max="4102" width="17.28515625" style="8" bestFit="1" customWidth="1"/>
    <col min="4103" max="4352" width="11.42578125" style="8"/>
    <col min="4353" max="4353" width="9.7109375" style="8" customWidth="1"/>
    <col min="4354" max="4354" width="55" style="8" customWidth="1"/>
    <col min="4355" max="4355" width="20" style="8" customWidth="1"/>
    <col min="4356" max="4356" width="24.5703125" style="8" customWidth="1"/>
    <col min="4357" max="4357" width="19.5703125" style="8" customWidth="1"/>
    <col min="4358" max="4358" width="17.28515625" style="8" bestFit="1" customWidth="1"/>
    <col min="4359" max="4608" width="11.42578125" style="8"/>
    <col min="4609" max="4609" width="9.7109375" style="8" customWidth="1"/>
    <col min="4610" max="4610" width="55" style="8" customWidth="1"/>
    <col min="4611" max="4611" width="20" style="8" customWidth="1"/>
    <col min="4612" max="4612" width="24.5703125" style="8" customWidth="1"/>
    <col min="4613" max="4613" width="19.5703125" style="8" customWidth="1"/>
    <col min="4614" max="4614" width="17.28515625" style="8" bestFit="1" customWidth="1"/>
    <col min="4615" max="4864" width="11.42578125" style="8"/>
    <col min="4865" max="4865" width="9.7109375" style="8" customWidth="1"/>
    <col min="4866" max="4866" width="55" style="8" customWidth="1"/>
    <col min="4867" max="4867" width="20" style="8" customWidth="1"/>
    <col min="4868" max="4868" width="24.5703125" style="8" customWidth="1"/>
    <col min="4869" max="4869" width="19.5703125" style="8" customWidth="1"/>
    <col min="4870" max="4870" width="17.28515625" style="8" bestFit="1" customWidth="1"/>
    <col min="4871" max="5120" width="11.42578125" style="8"/>
    <col min="5121" max="5121" width="9.7109375" style="8" customWidth="1"/>
    <col min="5122" max="5122" width="55" style="8" customWidth="1"/>
    <col min="5123" max="5123" width="20" style="8" customWidth="1"/>
    <col min="5124" max="5124" width="24.5703125" style="8" customWidth="1"/>
    <col min="5125" max="5125" width="19.5703125" style="8" customWidth="1"/>
    <col min="5126" max="5126" width="17.28515625" style="8" bestFit="1" customWidth="1"/>
    <col min="5127" max="5376" width="11.42578125" style="8"/>
    <col min="5377" max="5377" width="9.7109375" style="8" customWidth="1"/>
    <col min="5378" max="5378" width="55" style="8" customWidth="1"/>
    <col min="5379" max="5379" width="20" style="8" customWidth="1"/>
    <col min="5380" max="5380" width="24.5703125" style="8" customWidth="1"/>
    <col min="5381" max="5381" width="19.5703125" style="8" customWidth="1"/>
    <col min="5382" max="5382" width="17.28515625" style="8" bestFit="1" customWidth="1"/>
    <col min="5383" max="5632" width="11.42578125" style="8"/>
    <col min="5633" max="5633" width="9.7109375" style="8" customWidth="1"/>
    <col min="5634" max="5634" width="55" style="8" customWidth="1"/>
    <col min="5635" max="5635" width="20" style="8" customWidth="1"/>
    <col min="5636" max="5636" width="24.5703125" style="8" customWidth="1"/>
    <col min="5637" max="5637" width="19.5703125" style="8" customWidth="1"/>
    <col min="5638" max="5638" width="17.28515625" style="8" bestFit="1" customWidth="1"/>
    <col min="5639" max="5888" width="11.42578125" style="8"/>
    <col min="5889" max="5889" width="9.7109375" style="8" customWidth="1"/>
    <col min="5890" max="5890" width="55" style="8" customWidth="1"/>
    <col min="5891" max="5891" width="20" style="8" customWidth="1"/>
    <col min="5892" max="5892" width="24.5703125" style="8" customWidth="1"/>
    <col min="5893" max="5893" width="19.5703125" style="8" customWidth="1"/>
    <col min="5894" max="5894" width="17.28515625" style="8" bestFit="1" customWidth="1"/>
    <col min="5895" max="6144" width="11.42578125" style="8"/>
    <col min="6145" max="6145" width="9.7109375" style="8" customWidth="1"/>
    <col min="6146" max="6146" width="55" style="8" customWidth="1"/>
    <col min="6147" max="6147" width="20" style="8" customWidth="1"/>
    <col min="6148" max="6148" width="24.5703125" style="8" customWidth="1"/>
    <col min="6149" max="6149" width="19.5703125" style="8" customWidth="1"/>
    <col min="6150" max="6150" width="17.28515625" style="8" bestFit="1" customWidth="1"/>
    <col min="6151" max="6400" width="11.42578125" style="8"/>
    <col min="6401" max="6401" width="9.7109375" style="8" customWidth="1"/>
    <col min="6402" max="6402" width="55" style="8" customWidth="1"/>
    <col min="6403" max="6403" width="20" style="8" customWidth="1"/>
    <col min="6404" max="6404" width="24.5703125" style="8" customWidth="1"/>
    <col min="6405" max="6405" width="19.5703125" style="8" customWidth="1"/>
    <col min="6406" max="6406" width="17.28515625" style="8" bestFit="1" customWidth="1"/>
    <col min="6407" max="6656" width="11.42578125" style="8"/>
    <col min="6657" max="6657" width="9.7109375" style="8" customWidth="1"/>
    <col min="6658" max="6658" width="55" style="8" customWidth="1"/>
    <col min="6659" max="6659" width="20" style="8" customWidth="1"/>
    <col min="6660" max="6660" width="24.5703125" style="8" customWidth="1"/>
    <col min="6661" max="6661" width="19.5703125" style="8" customWidth="1"/>
    <col min="6662" max="6662" width="17.28515625" style="8" bestFit="1" customWidth="1"/>
    <col min="6663" max="6912" width="11.42578125" style="8"/>
    <col min="6913" max="6913" width="9.7109375" style="8" customWidth="1"/>
    <col min="6914" max="6914" width="55" style="8" customWidth="1"/>
    <col min="6915" max="6915" width="20" style="8" customWidth="1"/>
    <col min="6916" max="6916" width="24.5703125" style="8" customWidth="1"/>
    <col min="6917" max="6917" width="19.5703125" style="8" customWidth="1"/>
    <col min="6918" max="6918" width="17.28515625" style="8" bestFit="1" customWidth="1"/>
    <col min="6919" max="7168" width="11.42578125" style="8"/>
    <col min="7169" max="7169" width="9.7109375" style="8" customWidth="1"/>
    <col min="7170" max="7170" width="55" style="8" customWidth="1"/>
    <col min="7171" max="7171" width="20" style="8" customWidth="1"/>
    <col min="7172" max="7172" width="24.5703125" style="8" customWidth="1"/>
    <col min="7173" max="7173" width="19.5703125" style="8" customWidth="1"/>
    <col min="7174" max="7174" width="17.28515625" style="8" bestFit="1" customWidth="1"/>
    <col min="7175" max="7424" width="11.42578125" style="8"/>
    <col min="7425" max="7425" width="9.7109375" style="8" customWidth="1"/>
    <col min="7426" max="7426" width="55" style="8" customWidth="1"/>
    <col min="7427" max="7427" width="20" style="8" customWidth="1"/>
    <col min="7428" max="7428" width="24.5703125" style="8" customWidth="1"/>
    <col min="7429" max="7429" width="19.5703125" style="8" customWidth="1"/>
    <col min="7430" max="7430" width="17.28515625" style="8" bestFit="1" customWidth="1"/>
    <col min="7431" max="7680" width="11.42578125" style="8"/>
    <col min="7681" max="7681" width="9.7109375" style="8" customWidth="1"/>
    <col min="7682" max="7682" width="55" style="8" customWidth="1"/>
    <col min="7683" max="7683" width="20" style="8" customWidth="1"/>
    <col min="7684" max="7684" width="24.5703125" style="8" customWidth="1"/>
    <col min="7685" max="7685" width="19.5703125" style="8" customWidth="1"/>
    <col min="7686" max="7686" width="17.28515625" style="8" bestFit="1" customWidth="1"/>
    <col min="7687" max="7936" width="11.42578125" style="8"/>
    <col min="7937" max="7937" width="9.7109375" style="8" customWidth="1"/>
    <col min="7938" max="7938" width="55" style="8" customWidth="1"/>
    <col min="7939" max="7939" width="20" style="8" customWidth="1"/>
    <col min="7940" max="7940" width="24.5703125" style="8" customWidth="1"/>
    <col min="7941" max="7941" width="19.5703125" style="8" customWidth="1"/>
    <col min="7942" max="7942" width="17.28515625" style="8" bestFit="1" customWidth="1"/>
    <col min="7943" max="8192" width="11.42578125" style="8"/>
    <col min="8193" max="8193" width="9.7109375" style="8" customWidth="1"/>
    <col min="8194" max="8194" width="55" style="8" customWidth="1"/>
    <col min="8195" max="8195" width="20" style="8" customWidth="1"/>
    <col min="8196" max="8196" width="24.5703125" style="8" customWidth="1"/>
    <col min="8197" max="8197" width="19.5703125" style="8" customWidth="1"/>
    <col min="8198" max="8198" width="17.28515625" style="8" bestFit="1" customWidth="1"/>
    <col min="8199" max="8448" width="11.42578125" style="8"/>
    <col min="8449" max="8449" width="9.7109375" style="8" customWidth="1"/>
    <col min="8450" max="8450" width="55" style="8" customWidth="1"/>
    <col min="8451" max="8451" width="20" style="8" customWidth="1"/>
    <col min="8452" max="8452" width="24.5703125" style="8" customWidth="1"/>
    <col min="8453" max="8453" width="19.5703125" style="8" customWidth="1"/>
    <col min="8454" max="8454" width="17.28515625" style="8" bestFit="1" customWidth="1"/>
    <col min="8455" max="8704" width="11.42578125" style="8"/>
    <col min="8705" max="8705" width="9.7109375" style="8" customWidth="1"/>
    <col min="8706" max="8706" width="55" style="8" customWidth="1"/>
    <col min="8707" max="8707" width="20" style="8" customWidth="1"/>
    <col min="8708" max="8708" width="24.5703125" style="8" customWidth="1"/>
    <col min="8709" max="8709" width="19.5703125" style="8" customWidth="1"/>
    <col min="8710" max="8710" width="17.28515625" style="8" bestFit="1" customWidth="1"/>
    <col min="8711" max="8960" width="11.42578125" style="8"/>
    <col min="8961" max="8961" width="9.7109375" style="8" customWidth="1"/>
    <col min="8962" max="8962" width="55" style="8" customWidth="1"/>
    <col min="8963" max="8963" width="20" style="8" customWidth="1"/>
    <col min="8964" max="8964" width="24.5703125" style="8" customWidth="1"/>
    <col min="8965" max="8965" width="19.5703125" style="8" customWidth="1"/>
    <col min="8966" max="8966" width="17.28515625" style="8" bestFit="1" customWidth="1"/>
    <col min="8967" max="9216" width="11.42578125" style="8"/>
    <col min="9217" max="9217" width="9.7109375" style="8" customWidth="1"/>
    <col min="9218" max="9218" width="55" style="8" customWidth="1"/>
    <col min="9219" max="9219" width="20" style="8" customWidth="1"/>
    <col min="9220" max="9220" width="24.5703125" style="8" customWidth="1"/>
    <col min="9221" max="9221" width="19.5703125" style="8" customWidth="1"/>
    <col min="9222" max="9222" width="17.28515625" style="8" bestFit="1" customWidth="1"/>
    <col min="9223" max="9472" width="11.42578125" style="8"/>
    <col min="9473" max="9473" width="9.7109375" style="8" customWidth="1"/>
    <col min="9474" max="9474" width="55" style="8" customWidth="1"/>
    <col min="9475" max="9475" width="20" style="8" customWidth="1"/>
    <col min="9476" max="9476" width="24.5703125" style="8" customWidth="1"/>
    <col min="9477" max="9477" width="19.5703125" style="8" customWidth="1"/>
    <col min="9478" max="9478" width="17.28515625" style="8" bestFit="1" customWidth="1"/>
    <col min="9479" max="9728" width="11.42578125" style="8"/>
    <col min="9729" max="9729" width="9.7109375" style="8" customWidth="1"/>
    <col min="9730" max="9730" width="55" style="8" customWidth="1"/>
    <col min="9731" max="9731" width="20" style="8" customWidth="1"/>
    <col min="9732" max="9732" width="24.5703125" style="8" customWidth="1"/>
    <col min="9733" max="9733" width="19.5703125" style="8" customWidth="1"/>
    <col min="9734" max="9734" width="17.28515625" style="8" bestFit="1" customWidth="1"/>
    <col min="9735" max="9984" width="11.42578125" style="8"/>
    <col min="9985" max="9985" width="9.7109375" style="8" customWidth="1"/>
    <col min="9986" max="9986" width="55" style="8" customWidth="1"/>
    <col min="9987" max="9987" width="20" style="8" customWidth="1"/>
    <col min="9988" max="9988" width="24.5703125" style="8" customWidth="1"/>
    <col min="9989" max="9989" width="19.5703125" style="8" customWidth="1"/>
    <col min="9990" max="9990" width="17.28515625" style="8" bestFit="1" customWidth="1"/>
    <col min="9991" max="10240" width="11.42578125" style="8"/>
    <col min="10241" max="10241" width="9.7109375" style="8" customWidth="1"/>
    <col min="10242" max="10242" width="55" style="8" customWidth="1"/>
    <col min="10243" max="10243" width="20" style="8" customWidth="1"/>
    <col min="10244" max="10244" width="24.5703125" style="8" customWidth="1"/>
    <col min="10245" max="10245" width="19.5703125" style="8" customWidth="1"/>
    <col min="10246" max="10246" width="17.28515625" style="8" bestFit="1" customWidth="1"/>
    <col min="10247" max="10496" width="11.42578125" style="8"/>
    <col min="10497" max="10497" width="9.7109375" style="8" customWidth="1"/>
    <col min="10498" max="10498" width="55" style="8" customWidth="1"/>
    <col min="10499" max="10499" width="20" style="8" customWidth="1"/>
    <col min="10500" max="10500" width="24.5703125" style="8" customWidth="1"/>
    <col min="10501" max="10501" width="19.5703125" style="8" customWidth="1"/>
    <col min="10502" max="10502" width="17.28515625" style="8" bestFit="1" customWidth="1"/>
    <col min="10503" max="10752" width="11.42578125" style="8"/>
    <col min="10753" max="10753" width="9.7109375" style="8" customWidth="1"/>
    <col min="10754" max="10754" width="55" style="8" customWidth="1"/>
    <col min="10755" max="10755" width="20" style="8" customWidth="1"/>
    <col min="10756" max="10756" width="24.5703125" style="8" customWidth="1"/>
    <col min="10757" max="10757" width="19.5703125" style="8" customWidth="1"/>
    <col min="10758" max="10758" width="17.28515625" style="8" bestFit="1" customWidth="1"/>
    <col min="10759" max="11008" width="11.42578125" style="8"/>
    <col min="11009" max="11009" width="9.7109375" style="8" customWidth="1"/>
    <col min="11010" max="11010" width="55" style="8" customWidth="1"/>
    <col min="11011" max="11011" width="20" style="8" customWidth="1"/>
    <col min="11012" max="11012" width="24.5703125" style="8" customWidth="1"/>
    <col min="11013" max="11013" width="19.5703125" style="8" customWidth="1"/>
    <col min="11014" max="11014" width="17.28515625" style="8" bestFit="1" customWidth="1"/>
    <col min="11015" max="11264" width="11.42578125" style="8"/>
    <col min="11265" max="11265" width="9.7109375" style="8" customWidth="1"/>
    <col min="11266" max="11266" width="55" style="8" customWidth="1"/>
    <col min="11267" max="11267" width="20" style="8" customWidth="1"/>
    <col min="11268" max="11268" width="24.5703125" style="8" customWidth="1"/>
    <col min="11269" max="11269" width="19.5703125" style="8" customWidth="1"/>
    <col min="11270" max="11270" width="17.28515625" style="8" bestFit="1" customWidth="1"/>
    <col min="11271" max="11520" width="11.42578125" style="8"/>
    <col min="11521" max="11521" width="9.7109375" style="8" customWidth="1"/>
    <col min="11522" max="11522" width="55" style="8" customWidth="1"/>
    <col min="11523" max="11523" width="20" style="8" customWidth="1"/>
    <col min="11524" max="11524" width="24.5703125" style="8" customWidth="1"/>
    <col min="11525" max="11525" width="19.5703125" style="8" customWidth="1"/>
    <col min="11526" max="11526" width="17.28515625" style="8" bestFit="1" customWidth="1"/>
    <col min="11527" max="11776" width="11.42578125" style="8"/>
    <col min="11777" max="11777" width="9.7109375" style="8" customWidth="1"/>
    <col min="11778" max="11778" width="55" style="8" customWidth="1"/>
    <col min="11779" max="11779" width="20" style="8" customWidth="1"/>
    <col min="11780" max="11780" width="24.5703125" style="8" customWidth="1"/>
    <col min="11781" max="11781" width="19.5703125" style="8" customWidth="1"/>
    <col min="11782" max="11782" width="17.28515625" style="8" bestFit="1" customWidth="1"/>
    <col min="11783" max="12032" width="11.42578125" style="8"/>
    <col min="12033" max="12033" width="9.7109375" style="8" customWidth="1"/>
    <col min="12034" max="12034" width="55" style="8" customWidth="1"/>
    <col min="12035" max="12035" width="20" style="8" customWidth="1"/>
    <col min="12036" max="12036" width="24.5703125" style="8" customWidth="1"/>
    <col min="12037" max="12037" width="19.5703125" style="8" customWidth="1"/>
    <col min="12038" max="12038" width="17.28515625" style="8" bestFit="1" customWidth="1"/>
    <col min="12039" max="12288" width="11.42578125" style="8"/>
    <col min="12289" max="12289" width="9.7109375" style="8" customWidth="1"/>
    <col min="12290" max="12290" width="55" style="8" customWidth="1"/>
    <col min="12291" max="12291" width="20" style="8" customWidth="1"/>
    <col min="12292" max="12292" width="24.5703125" style="8" customWidth="1"/>
    <col min="12293" max="12293" width="19.5703125" style="8" customWidth="1"/>
    <col min="12294" max="12294" width="17.28515625" style="8" bestFit="1" customWidth="1"/>
    <col min="12295" max="12544" width="11.42578125" style="8"/>
    <col min="12545" max="12545" width="9.7109375" style="8" customWidth="1"/>
    <col min="12546" max="12546" width="55" style="8" customWidth="1"/>
    <col min="12547" max="12547" width="20" style="8" customWidth="1"/>
    <col min="12548" max="12548" width="24.5703125" style="8" customWidth="1"/>
    <col min="12549" max="12549" width="19.5703125" style="8" customWidth="1"/>
    <col min="12550" max="12550" width="17.28515625" style="8" bestFit="1" customWidth="1"/>
    <col min="12551" max="12800" width="11.42578125" style="8"/>
    <col min="12801" max="12801" width="9.7109375" style="8" customWidth="1"/>
    <col min="12802" max="12802" width="55" style="8" customWidth="1"/>
    <col min="12803" max="12803" width="20" style="8" customWidth="1"/>
    <col min="12804" max="12804" width="24.5703125" style="8" customWidth="1"/>
    <col min="12805" max="12805" width="19.5703125" style="8" customWidth="1"/>
    <col min="12806" max="12806" width="17.28515625" style="8" bestFit="1" customWidth="1"/>
    <col min="12807" max="13056" width="11.42578125" style="8"/>
    <col min="13057" max="13057" width="9.7109375" style="8" customWidth="1"/>
    <col min="13058" max="13058" width="55" style="8" customWidth="1"/>
    <col min="13059" max="13059" width="20" style="8" customWidth="1"/>
    <col min="13060" max="13060" width="24.5703125" style="8" customWidth="1"/>
    <col min="13061" max="13061" width="19.5703125" style="8" customWidth="1"/>
    <col min="13062" max="13062" width="17.28515625" style="8" bestFit="1" customWidth="1"/>
    <col min="13063" max="13312" width="11.42578125" style="8"/>
    <col min="13313" max="13313" width="9.7109375" style="8" customWidth="1"/>
    <col min="13314" max="13314" width="55" style="8" customWidth="1"/>
    <col min="13315" max="13315" width="20" style="8" customWidth="1"/>
    <col min="13316" max="13316" width="24.5703125" style="8" customWidth="1"/>
    <col min="13317" max="13317" width="19.5703125" style="8" customWidth="1"/>
    <col min="13318" max="13318" width="17.28515625" style="8" bestFit="1" customWidth="1"/>
    <col min="13319" max="13568" width="11.42578125" style="8"/>
    <col min="13569" max="13569" width="9.7109375" style="8" customWidth="1"/>
    <col min="13570" max="13570" width="55" style="8" customWidth="1"/>
    <col min="13571" max="13571" width="20" style="8" customWidth="1"/>
    <col min="13572" max="13572" width="24.5703125" style="8" customWidth="1"/>
    <col min="13573" max="13573" width="19.5703125" style="8" customWidth="1"/>
    <col min="13574" max="13574" width="17.28515625" style="8" bestFit="1" customWidth="1"/>
    <col min="13575" max="13824" width="11.42578125" style="8"/>
    <col min="13825" max="13825" width="9.7109375" style="8" customWidth="1"/>
    <col min="13826" max="13826" width="55" style="8" customWidth="1"/>
    <col min="13827" max="13827" width="20" style="8" customWidth="1"/>
    <col min="13828" max="13828" width="24.5703125" style="8" customWidth="1"/>
    <col min="13829" max="13829" width="19.5703125" style="8" customWidth="1"/>
    <col min="13830" max="13830" width="17.28515625" style="8" bestFit="1" customWidth="1"/>
    <col min="13831" max="14080" width="11.42578125" style="8"/>
    <col min="14081" max="14081" width="9.7109375" style="8" customWidth="1"/>
    <col min="14082" max="14082" width="55" style="8" customWidth="1"/>
    <col min="14083" max="14083" width="20" style="8" customWidth="1"/>
    <col min="14084" max="14084" width="24.5703125" style="8" customWidth="1"/>
    <col min="14085" max="14085" width="19.5703125" style="8" customWidth="1"/>
    <col min="14086" max="14086" width="17.28515625" style="8" bestFit="1" customWidth="1"/>
    <col min="14087" max="14336" width="11.42578125" style="8"/>
    <col min="14337" max="14337" width="9.7109375" style="8" customWidth="1"/>
    <col min="14338" max="14338" width="55" style="8" customWidth="1"/>
    <col min="14339" max="14339" width="20" style="8" customWidth="1"/>
    <col min="14340" max="14340" width="24.5703125" style="8" customWidth="1"/>
    <col min="14341" max="14341" width="19.5703125" style="8" customWidth="1"/>
    <col min="14342" max="14342" width="17.28515625" style="8" bestFit="1" customWidth="1"/>
    <col min="14343" max="14592" width="11.42578125" style="8"/>
    <col min="14593" max="14593" width="9.7109375" style="8" customWidth="1"/>
    <col min="14594" max="14594" width="55" style="8" customWidth="1"/>
    <col min="14595" max="14595" width="20" style="8" customWidth="1"/>
    <col min="14596" max="14596" width="24.5703125" style="8" customWidth="1"/>
    <col min="14597" max="14597" width="19.5703125" style="8" customWidth="1"/>
    <col min="14598" max="14598" width="17.28515625" style="8" bestFit="1" customWidth="1"/>
    <col min="14599" max="14848" width="11.42578125" style="8"/>
    <col min="14849" max="14849" width="9.7109375" style="8" customWidth="1"/>
    <col min="14850" max="14850" width="55" style="8" customWidth="1"/>
    <col min="14851" max="14851" width="20" style="8" customWidth="1"/>
    <col min="14852" max="14852" width="24.5703125" style="8" customWidth="1"/>
    <col min="14853" max="14853" width="19.5703125" style="8" customWidth="1"/>
    <col min="14854" max="14854" width="17.28515625" style="8" bestFit="1" customWidth="1"/>
    <col min="14855" max="15104" width="11.42578125" style="8"/>
    <col min="15105" max="15105" width="9.7109375" style="8" customWidth="1"/>
    <col min="15106" max="15106" width="55" style="8" customWidth="1"/>
    <col min="15107" max="15107" width="20" style="8" customWidth="1"/>
    <col min="15108" max="15108" width="24.5703125" style="8" customWidth="1"/>
    <col min="15109" max="15109" width="19.5703125" style="8" customWidth="1"/>
    <col min="15110" max="15110" width="17.28515625" style="8" bestFit="1" customWidth="1"/>
    <col min="15111" max="15360" width="11.42578125" style="8"/>
    <col min="15361" max="15361" width="9.7109375" style="8" customWidth="1"/>
    <col min="15362" max="15362" width="55" style="8" customWidth="1"/>
    <col min="15363" max="15363" width="20" style="8" customWidth="1"/>
    <col min="15364" max="15364" width="24.5703125" style="8" customWidth="1"/>
    <col min="15365" max="15365" width="19.5703125" style="8" customWidth="1"/>
    <col min="15366" max="15366" width="17.28515625" style="8" bestFit="1" customWidth="1"/>
    <col min="15367" max="15616" width="11.42578125" style="8"/>
    <col min="15617" max="15617" width="9.7109375" style="8" customWidth="1"/>
    <col min="15618" max="15618" width="55" style="8" customWidth="1"/>
    <col min="15619" max="15619" width="20" style="8" customWidth="1"/>
    <col min="15620" max="15620" width="24.5703125" style="8" customWidth="1"/>
    <col min="15621" max="15621" width="19.5703125" style="8" customWidth="1"/>
    <col min="15622" max="15622" width="17.28515625" style="8" bestFit="1" customWidth="1"/>
    <col min="15623" max="15872" width="11.42578125" style="8"/>
    <col min="15873" max="15873" width="9.7109375" style="8" customWidth="1"/>
    <col min="15874" max="15874" width="55" style="8" customWidth="1"/>
    <col min="15875" max="15875" width="20" style="8" customWidth="1"/>
    <col min="15876" max="15876" width="24.5703125" style="8" customWidth="1"/>
    <col min="15877" max="15877" width="19.5703125" style="8" customWidth="1"/>
    <col min="15878" max="15878" width="17.28515625" style="8" bestFit="1" customWidth="1"/>
    <col min="15879" max="16128" width="11.42578125" style="8"/>
    <col min="16129" max="16129" width="9.7109375" style="8" customWidth="1"/>
    <col min="16130" max="16130" width="55" style="8" customWidth="1"/>
    <col min="16131" max="16131" width="20" style="8" customWidth="1"/>
    <col min="16132" max="16132" width="24.5703125" style="8" customWidth="1"/>
    <col min="16133" max="16133" width="19.5703125" style="8" customWidth="1"/>
    <col min="16134" max="16134" width="17.28515625" style="8" bestFit="1" customWidth="1"/>
    <col min="16135" max="16384" width="11.42578125" style="8"/>
  </cols>
  <sheetData>
    <row r="1" spans="1:5" s="4" customFormat="1" ht="14.25" x14ac:dyDescent="0.2">
      <c r="A1" s="103" t="s">
        <v>0</v>
      </c>
      <c r="B1" s="103"/>
      <c r="C1" s="103"/>
      <c r="D1" s="103"/>
      <c r="E1" s="1"/>
    </row>
    <row r="2" spans="1:5" ht="14.25" x14ac:dyDescent="0.2">
      <c r="A2" s="103" t="str">
        <f>+[7]SOLICITUD!A2</f>
        <v xml:space="preserve"> MODIFICACIÓN  PRESUPUESTARIA Nº3-2018</v>
      </c>
      <c r="B2" s="103"/>
      <c r="C2" s="103"/>
      <c r="D2" s="103"/>
    </row>
    <row r="3" spans="1:5" x14ac:dyDescent="0.2">
      <c r="A3" s="44"/>
      <c r="B3" s="10"/>
    </row>
    <row r="4" spans="1:5" x14ac:dyDescent="0.2">
      <c r="A4" s="44"/>
      <c r="B4" s="10"/>
    </row>
    <row r="5" spans="1:5" x14ac:dyDescent="0.2">
      <c r="A5" s="45" t="s">
        <v>2</v>
      </c>
      <c r="B5" s="12"/>
      <c r="C5" s="13"/>
      <c r="D5" s="13"/>
    </row>
    <row r="6" spans="1:5" x14ac:dyDescent="0.2">
      <c r="A6" s="44"/>
      <c r="B6" s="10"/>
    </row>
    <row r="7" spans="1:5" x14ac:dyDescent="0.2">
      <c r="A7" s="46" t="s">
        <v>3</v>
      </c>
      <c r="B7" s="15" t="s">
        <v>4</v>
      </c>
      <c r="C7" s="16"/>
    </row>
    <row r="8" spans="1:5" ht="24" customHeight="1" x14ac:dyDescent="0.2">
      <c r="A8" s="14" t="s">
        <v>32</v>
      </c>
      <c r="B8" s="15" t="s">
        <v>33</v>
      </c>
      <c r="C8" s="16"/>
      <c r="D8" s="11">
        <f>+C10+C17+C21</f>
        <v>4261000</v>
      </c>
    </row>
    <row r="9" spans="1:5" x14ac:dyDescent="0.2">
      <c r="A9" s="14"/>
      <c r="B9" s="15"/>
      <c r="C9" s="16"/>
    </row>
    <row r="10" spans="1:5" x14ac:dyDescent="0.2">
      <c r="A10" s="14" t="s">
        <v>34</v>
      </c>
      <c r="B10" s="15" t="s">
        <v>35</v>
      </c>
      <c r="C10" s="11">
        <f>SUM(C11:C14)</f>
        <v>2735000</v>
      </c>
    </row>
    <row r="11" spans="1:5" x14ac:dyDescent="0.2">
      <c r="A11" s="9" t="s">
        <v>36</v>
      </c>
      <c r="B11" s="9" t="s">
        <v>37</v>
      </c>
      <c r="C11" s="16">
        <v>175000</v>
      </c>
    </row>
    <row r="12" spans="1:5" ht="38.25" x14ac:dyDescent="0.2">
      <c r="B12" s="54" t="s">
        <v>284</v>
      </c>
      <c r="C12" s="16"/>
    </row>
    <row r="13" spans="1:5" x14ac:dyDescent="0.2">
      <c r="B13" s="9"/>
      <c r="C13" s="16"/>
    </row>
    <row r="14" spans="1:5" x14ac:dyDescent="0.2">
      <c r="A14" s="9" t="s">
        <v>38</v>
      </c>
      <c r="B14" s="9" t="s">
        <v>39</v>
      </c>
      <c r="C14" s="16">
        <v>2560000</v>
      </c>
    </row>
    <row r="15" spans="1:5" ht="136.5" customHeight="1" x14ac:dyDescent="0.2">
      <c r="B15" s="55" t="s">
        <v>285</v>
      </c>
      <c r="C15" s="16"/>
    </row>
    <row r="16" spans="1:5" x14ac:dyDescent="0.2">
      <c r="B16" s="23"/>
      <c r="C16" s="16"/>
    </row>
    <row r="17" spans="1:4" x14ac:dyDescent="0.2">
      <c r="A17" s="14" t="s">
        <v>40</v>
      </c>
      <c r="B17" s="24" t="s">
        <v>41</v>
      </c>
      <c r="C17" s="11">
        <f>SUM(C18:C18)</f>
        <v>1100000</v>
      </c>
    </row>
    <row r="18" spans="1:4" x14ac:dyDescent="0.2">
      <c r="A18" s="9" t="s">
        <v>282</v>
      </c>
      <c r="B18" s="9" t="s">
        <v>283</v>
      </c>
      <c r="C18" s="16">
        <v>1100000</v>
      </c>
    </row>
    <row r="19" spans="1:4" ht="69.75" customHeight="1" x14ac:dyDescent="0.2">
      <c r="B19" s="54" t="s">
        <v>286</v>
      </c>
      <c r="C19" s="16"/>
    </row>
    <row r="20" spans="1:4" x14ac:dyDescent="0.2">
      <c r="B20" s="54"/>
      <c r="C20" s="16"/>
    </row>
    <row r="21" spans="1:4" x14ac:dyDescent="0.2">
      <c r="A21" s="14" t="s">
        <v>95</v>
      </c>
      <c r="B21" s="15" t="s">
        <v>96</v>
      </c>
      <c r="C21" s="11">
        <f>+C22</f>
        <v>426000</v>
      </c>
    </row>
    <row r="22" spans="1:4" x14ac:dyDescent="0.2">
      <c r="A22" s="9" t="s">
        <v>137</v>
      </c>
      <c r="B22" s="9" t="s">
        <v>138</v>
      </c>
      <c r="C22" s="16">
        <v>426000</v>
      </c>
    </row>
    <row r="23" spans="1:4" ht="42" customHeight="1" x14ac:dyDescent="0.2">
      <c r="B23" s="54" t="s">
        <v>287</v>
      </c>
      <c r="C23" s="16"/>
    </row>
    <row r="24" spans="1:4" x14ac:dyDescent="0.2">
      <c r="B24" s="54"/>
      <c r="C24" s="16"/>
    </row>
    <row r="25" spans="1:4" x14ac:dyDescent="0.2">
      <c r="A25" s="14" t="s">
        <v>50</v>
      </c>
      <c r="B25" s="24" t="s">
        <v>51</v>
      </c>
      <c r="C25" s="16"/>
      <c r="D25" s="11">
        <f>+C27+C44+C34</f>
        <v>530080</v>
      </c>
    </row>
    <row r="26" spans="1:4" x14ac:dyDescent="0.2">
      <c r="A26" s="14"/>
      <c r="B26" s="24"/>
      <c r="C26" s="16"/>
    </row>
    <row r="27" spans="1:4" x14ac:dyDescent="0.2">
      <c r="A27" s="14" t="s">
        <v>115</v>
      </c>
      <c r="B27" s="15" t="s">
        <v>116</v>
      </c>
      <c r="C27" s="11">
        <f>SUM(C28:C31)</f>
        <v>190080</v>
      </c>
    </row>
    <row r="28" spans="1:4" x14ac:dyDescent="0.2">
      <c r="A28" s="9" t="s">
        <v>117</v>
      </c>
      <c r="B28" s="9" t="s">
        <v>118</v>
      </c>
      <c r="C28" s="16">
        <v>50000</v>
      </c>
    </row>
    <row r="29" spans="1:4" ht="25.5" x14ac:dyDescent="0.2">
      <c r="B29" s="54" t="s">
        <v>288</v>
      </c>
      <c r="C29" s="16"/>
    </row>
    <row r="30" spans="1:4" x14ac:dyDescent="0.2">
      <c r="B30" s="9"/>
      <c r="C30" s="16"/>
    </row>
    <row r="31" spans="1:4" x14ac:dyDescent="0.2">
      <c r="A31" s="9" t="s">
        <v>145</v>
      </c>
      <c r="B31" s="9" t="s">
        <v>146</v>
      </c>
      <c r="C31" s="16">
        <v>140080</v>
      </c>
    </row>
    <row r="32" spans="1:4" ht="25.5" x14ac:dyDescent="0.2">
      <c r="B32" s="54" t="s">
        <v>289</v>
      </c>
      <c r="C32" s="16"/>
    </row>
    <row r="33" spans="1:10" x14ac:dyDescent="0.2">
      <c r="B33" s="9"/>
      <c r="C33" s="16"/>
    </row>
    <row r="34" spans="1:10" ht="25.5" x14ac:dyDescent="0.2">
      <c r="A34" s="14" t="s">
        <v>147</v>
      </c>
      <c r="B34" s="15" t="s">
        <v>148</v>
      </c>
      <c r="C34" s="11">
        <f>+C35+C38+C41</f>
        <v>236000</v>
      </c>
    </row>
    <row r="35" spans="1:10" x14ac:dyDescent="0.2">
      <c r="A35" s="9" t="s">
        <v>250</v>
      </c>
      <c r="B35" s="9" t="s">
        <v>251</v>
      </c>
      <c r="C35" s="16">
        <v>10000</v>
      </c>
    </row>
    <row r="36" spans="1:10" ht="38.25" x14ac:dyDescent="0.2">
      <c r="B36" s="54" t="s">
        <v>290</v>
      </c>
      <c r="C36" s="16"/>
    </row>
    <row r="37" spans="1:10" x14ac:dyDescent="0.2">
      <c r="B37" s="9"/>
      <c r="C37" s="16"/>
    </row>
    <row r="38" spans="1:10" x14ac:dyDescent="0.2">
      <c r="A38" s="9" t="s">
        <v>252</v>
      </c>
      <c r="B38" s="9" t="s">
        <v>253</v>
      </c>
      <c r="C38" s="16">
        <v>172000</v>
      </c>
    </row>
    <row r="39" spans="1:10" ht="97.5" customHeight="1" x14ac:dyDescent="0.2">
      <c r="B39" s="97" t="s">
        <v>291</v>
      </c>
      <c r="C39" s="16"/>
    </row>
    <row r="40" spans="1:10" x14ac:dyDescent="0.2">
      <c r="B40" s="9"/>
      <c r="C40" s="16"/>
    </row>
    <row r="41" spans="1:10" x14ac:dyDescent="0.2">
      <c r="A41" s="9" t="s">
        <v>254</v>
      </c>
      <c r="B41" s="9" t="s">
        <v>255</v>
      </c>
      <c r="C41" s="16">
        <v>54000</v>
      </c>
    </row>
    <row r="42" spans="1:10" ht="65.25" customHeight="1" x14ac:dyDescent="0.2">
      <c r="B42" s="54" t="s">
        <v>292</v>
      </c>
      <c r="C42" s="16"/>
    </row>
    <row r="43" spans="1:10" x14ac:dyDescent="0.2">
      <c r="B43" s="9"/>
      <c r="C43" s="16"/>
    </row>
    <row r="44" spans="1:10" ht="21" customHeight="1" x14ac:dyDescent="0.2">
      <c r="A44" s="14" t="s">
        <v>56</v>
      </c>
      <c r="B44" s="24" t="s">
        <v>57</v>
      </c>
      <c r="C44" s="11">
        <f>+C45</f>
        <v>104000</v>
      </c>
    </row>
    <row r="45" spans="1:10" x14ac:dyDescent="0.2">
      <c r="A45" s="9" t="s">
        <v>264</v>
      </c>
      <c r="B45" s="9" t="s">
        <v>265</v>
      </c>
      <c r="C45" s="16">
        <v>104000</v>
      </c>
      <c r="J45" s="39"/>
    </row>
    <row r="46" spans="1:10" ht="51" x14ac:dyDescent="0.2">
      <c r="B46" s="54" t="s">
        <v>293</v>
      </c>
      <c r="C46" s="16"/>
      <c r="J46" s="39"/>
    </row>
    <row r="47" spans="1:10" x14ac:dyDescent="0.2">
      <c r="B47" s="9"/>
      <c r="C47" s="16"/>
      <c r="J47" s="39"/>
    </row>
    <row r="48" spans="1:10" x14ac:dyDescent="0.2">
      <c r="A48" s="14" t="s">
        <v>60</v>
      </c>
      <c r="B48" s="14" t="s">
        <v>61</v>
      </c>
      <c r="C48" s="16"/>
      <c r="D48" s="11">
        <f>+C50</f>
        <v>50770155</v>
      </c>
      <c r="J48" s="39"/>
    </row>
    <row r="49" spans="1:10" x14ac:dyDescent="0.2">
      <c r="A49" s="14"/>
      <c r="B49" s="14"/>
      <c r="C49" s="16"/>
      <c r="J49" s="39"/>
    </row>
    <row r="50" spans="1:10" x14ac:dyDescent="0.2">
      <c r="A50" s="14" t="s">
        <v>62</v>
      </c>
      <c r="B50" s="14" t="s">
        <v>63</v>
      </c>
      <c r="C50" s="11">
        <f>SUM(C51:C66)</f>
        <v>50770155</v>
      </c>
      <c r="J50" s="39"/>
    </row>
    <row r="51" spans="1:10" x14ac:dyDescent="0.2">
      <c r="A51" s="9" t="s">
        <v>155</v>
      </c>
      <c r="B51" s="9" t="s">
        <v>156</v>
      </c>
      <c r="C51" s="16">
        <v>27920</v>
      </c>
      <c r="J51" s="39"/>
    </row>
    <row r="52" spans="1:10" ht="38.25" x14ac:dyDescent="0.2">
      <c r="B52" s="54" t="s">
        <v>294</v>
      </c>
      <c r="C52" s="16"/>
      <c r="J52" s="39"/>
    </row>
    <row r="53" spans="1:10" x14ac:dyDescent="0.2">
      <c r="B53" s="54"/>
      <c r="C53" s="16"/>
      <c r="J53" s="39"/>
    </row>
    <row r="54" spans="1:10" x14ac:dyDescent="0.2">
      <c r="A54" s="9" t="s">
        <v>66</v>
      </c>
      <c r="B54" s="9" t="s">
        <v>67</v>
      </c>
      <c r="C54" s="16">
        <v>13585535</v>
      </c>
      <c r="J54" s="39"/>
    </row>
    <row r="55" spans="1:10" ht="140.25" x14ac:dyDescent="0.2">
      <c r="B55" s="97" t="s">
        <v>295</v>
      </c>
      <c r="C55" s="16"/>
      <c r="J55" s="39"/>
    </row>
    <row r="56" spans="1:10" x14ac:dyDescent="0.2">
      <c r="B56" s="9"/>
      <c r="C56" s="16"/>
      <c r="J56" s="39"/>
    </row>
    <row r="57" spans="1:10" x14ac:dyDescent="0.2">
      <c r="A57" s="9" t="s">
        <v>157</v>
      </c>
      <c r="B57" s="9" t="s">
        <v>158</v>
      </c>
      <c r="C57" s="16">
        <v>33845000</v>
      </c>
      <c r="J57" s="39"/>
    </row>
    <row r="58" spans="1:10" ht="25.5" x14ac:dyDescent="0.2">
      <c r="B58" s="54" t="s">
        <v>296</v>
      </c>
      <c r="C58" s="16"/>
      <c r="J58" s="39"/>
    </row>
    <row r="59" spans="1:10" x14ac:dyDescent="0.2">
      <c r="B59" s="9"/>
      <c r="C59" s="16"/>
      <c r="J59" s="39"/>
    </row>
    <row r="60" spans="1:10" x14ac:dyDescent="0.2">
      <c r="A60" s="9" t="s">
        <v>221</v>
      </c>
      <c r="B60" s="9" t="s">
        <v>222</v>
      </c>
      <c r="C60" s="16">
        <v>137000</v>
      </c>
      <c r="J60" s="39"/>
    </row>
    <row r="61" spans="1:10" x14ac:dyDescent="0.2">
      <c r="B61" s="54" t="s">
        <v>297</v>
      </c>
      <c r="C61" s="16"/>
      <c r="J61" s="39"/>
    </row>
    <row r="62" spans="1:10" x14ac:dyDescent="0.2">
      <c r="B62" s="9"/>
      <c r="C62" s="16"/>
      <c r="J62" s="39"/>
    </row>
    <row r="63" spans="1:10" x14ac:dyDescent="0.2">
      <c r="A63" s="9" t="s">
        <v>223</v>
      </c>
      <c r="B63" s="9" t="s">
        <v>224</v>
      </c>
      <c r="C63" s="16">
        <v>300000</v>
      </c>
      <c r="J63" s="39"/>
    </row>
    <row r="64" spans="1:10" ht="51.75" customHeight="1" x14ac:dyDescent="0.2">
      <c r="B64" s="97" t="s">
        <v>298</v>
      </c>
      <c r="C64" s="16"/>
      <c r="J64" s="39"/>
    </row>
    <row r="65" spans="1:10" x14ac:dyDescent="0.2">
      <c r="B65" s="9"/>
      <c r="C65" s="16"/>
      <c r="J65" s="39"/>
    </row>
    <row r="66" spans="1:10" x14ac:dyDescent="0.2">
      <c r="A66" s="9" t="s">
        <v>225</v>
      </c>
      <c r="B66" s="10" t="s">
        <v>226</v>
      </c>
      <c r="C66" s="16">
        <v>2874700</v>
      </c>
      <c r="J66" s="39"/>
    </row>
    <row r="67" spans="1:10" ht="38.25" x14ac:dyDescent="0.2">
      <c r="B67" s="54" t="s">
        <v>299</v>
      </c>
      <c r="C67" s="16"/>
      <c r="J67" s="39"/>
    </row>
    <row r="68" spans="1:10" x14ac:dyDescent="0.2">
      <c r="B68" s="9"/>
      <c r="C68" s="16"/>
      <c r="J68" s="39"/>
    </row>
    <row r="69" spans="1:10" ht="13.5" thickBot="1" x14ac:dyDescent="0.25">
      <c r="B69" s="30" t="s">
        <v>76</v>
      </c>
      <c r="D69" s="31">
        <f>+D48+D25+D8</f>
        <v>55561235</v>
      </c>
    </row>
    <row r="70" spans="1:10" ht="13.5" thickTop="1" x14ac:dyDescent="0.2"/>
    <row r="107" spans="3:3" x14ac:dyDescent="0.2">
      <c r="C107" s="5" t="s">
        <v>163</v>
      </c>
    </row>
  </sheetData>
  <mergeCells count="2">
    <mergeCell ref="A1:D1"/>
    <mergeCell ref="A2:D2"/>
  </mergeCells>
  <pageMargins left="0.39370078740157483" right="0.39370078740157483" top="0.39370078740157483" bottom="0.39370078740157483" header="0" footer="0"/>
  <pageSetup scale="80" fitToWidth="2" orientation="portrait" r:id="rId1"/>
  <headerFooter alignWithMargins="0"/>
  <rowBreaks count="1" manualBreakCount="1">
    <brk id="4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 Ext Nº1</vt:lpstr>
      <vt:lpstr>Justificación P.Ext Nº1</vt:lpstr>
      <vt:lpstr>Modi Nº1 </vt:lpstr>
      <vt:lpstr>Justificación1</vt:lpstr>
      <vt:lpstr>Modi Nº2 </vt:lpstr>
      <vt:lpstr>Modificación Nº6  </vt:lpstr>
      <vt:lpstr>Justificación 6</vt:lpstr>
      <vt:lpstr>Modificación Nº3 </vt:lpstr>
      <vt:lpstr>Justificación 3</vt:lpstr>
      <vt:lpstr>Modificación Nº4</vt:lpstr>
      <vt:lpstr>Justificación 4</vt:lpstr>
      <vt:lpstr>Modificación Nº5</vt:lpstr>
      <vt:lpstr>Justificación 5</vt:lpstr>
      <vt:lpstr>'Justificación 3'!Área_de_impresión</vt:lpstr>
      <vt:lpstr>'Justificación 4'!Área_de_impresión</vt:lpstr>
      <vt:lpstr>'Justificación 5'!Área_de_impresión</vt:lpstr>
      <vt:lpstr>'Justificación 6'!Área_de_impresión</vt:lpstr>
      <vt:lpstr>'Justificación P.Ext Nº1'!Área_de_impresión</vt:lpstr>
      <vt:lpstr>Justificación1!Área_de_impresión</vt:lpstr>
      <vt:lpstr>'Modi Nº1 '!Área_de_impresión</vt:lpstr>
      <vt:lpstr>'Modi Nº2 '!Área_de_impresión</vt:lpstr>
      <vt:lpstr>'Modificación Nº3 '!Área_de_impresión</vt:lpstr>
      <vt:lpstr>'Modificación Nº4'!Área_de_impresión</vt:lpstr>
      <vt:lpstr>'Modificación Nº5'!Área_de_impresión</vt:lpstr>
      <vt:lpstr>'Modificación Nº6  '!Área_de_impresión</vt:lpstr>
      <vt:lpstr>'P. Ext Nº1'!Área_de_impresión</vt:lpstr>
      <vt:lpstr>'Justificación 3'!Títulos_a_imprimir</vt:lpstr>
      <vt:lpstr>'Justificación 4'!Títulos_a_imprimir</vt:lpstr>
      <vt:lpstr>'Justificación 5'!Títulos_a_imprimir</vt:lpstr>
      <vt:lpstr>'Justificación 6'!Títulos_a_imprimir</vt:lpstr>
      <vt:lpstr>'Justificación P.Ext Nº1'!Títulos_a_imprimir</vt:lpstr>
      <vt:lpstr>Justificación1!Títulos_a_imprimir</vt:lpstr>
      <vt:lpstr>'Modi Nº1 '!Títulos_a_imprimir</vt:lpstr>
      <vt:lpstr>'Modi Nº2 '!Títulos_a_imprimir</vt:lpstr>
      <vt:lpstr>'Modificación Nº3 '!Títulos_a_imprimir</vt:lpstr>
      <vt:lpstr>'Modificación Nº4'!Títulos_a_imprimir</vt:lpstr>
      <vt:lpstr>'Modificación Nº5'!Títulos_a_imprimir</vt:lpstr>
      <vt:lpstr>'Modificación Nº6  '!Títulos_a_imprimir</vt:lpstr>
      <vt:lpstr>'P. Ext Nº1'!Títulos_a_imprimir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Urbina Aguirre</dc:creator>
  <cp:lastModifiedBy>Maricela Cordero Vega</cp:lastModifiedBy>
  <dcterms:created xsi:type="dcterms:W3CDTF">2018-05-03T14:43:51Z</dcterms:created>
  <dcterms:modified xsi:type="dcterms:W3CDTF">2018-08-10T19:50:44Z</dcterms:modified>
</cp:coreProperties>
</file>