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vega\OneDrive - DIRECCIÓN GENERAL ARCHIVO NACIONAL\Maricela\Año 2019 Oct 2018 a Set 2019\Página web 2019\Al 30 de junio 2019\"/>
    </mc:Choice>
  </mc:AlternateContent>
  <bookViews>
    <workbookView xWindow="0" yWindow="0" windowWidth="17970" windowHeight="5820" firstSheet="6" activeTab="6"/>
  </bookViews>
  <sheets>
    <sheet name="P.Ext 1" sheetId="1" state="hidden" r:id="rId1"/>
    <sheet name="Just Pext 1" sheetId="2" state="hidden" r:id="rId2"/>
    <sheet name="Mod Nº1" sheetId="5" state="hidden" r:id="rId3"/>
    <sheet name="Jusf. Mod Nº1" sheetId="4" state="hidden" r:id="rId4"/>
    <sheet name="Mod Nº2" sheetId="6" state="hidden" r:id="rId5"/>
    <sheet name="Justificación2" sheetId="7" state="hidden" r:id="rId6"/>
    <sheet name="Modificación Nº3  " sheetId="8" r:id="rId7"/>
    <sheet name="Justificación3" sheetId="9" r:id="rId8"/>
  </sheets>
  <externalReferences>
    <externalReference r:id="rId9"/>
    <externalReference r:id="rId10"/>
    <externalReference r:id="rId11"/>
    <externalReference r:id="rId12"/>
    <externalReference r:id="rId13"/>
  </externalReferences>
  <definedNames>
    <definedName name="_xlnm.Print_Area" localSheetId="3">'Jusf. Mod Nº1'!$A$1:$D$28</definedName>
    <definedName name="_xlnm.Print_Area" localSheetId="1">'Just Pext 1'!$A$1:$E$71</definedName>
    <definedName name="_xlnm.Print_Area" localSheetId="5">Justificación2!$A$1:$C$33</definedName>
    <definedName name="_xlnm.Print_Area" localSheetId="7">Justificación3!$A$1:$D$186</definedName>
    <definedName name="_xlnm.Print_Area" localSheetId="2">'Mod Nº1'!$A$1:$E$125</definedName>
    <definedName name="_xlnm.Print_Area" localSheetId="4">'Mod Nº2'!$A$1:$E$62</definedName>
    <definedName name="_xlnm.Print_Area" localSheetId="6">'Modificación Nº3  '!$A$1:$E$167</definedName>
    <definedName name="_xlnm.Print_Area" localSheetId="0">'P.Ext 1'!$A$1:$E$74</definedName>
    <definedName name="DATOS" localSheetId="3">[1]CUENTAS!$1:$1048576</definedName>
    <definedName name="DATOS" localSheetId="5">[1]CUENTAS!$1:$1048576</definedName>
    <definedName name="DATOS" localSheetId="7">[1]CUENTAS!$1:$1048576</definedName>
    <definedName name="DATOS" localSheetId="2">[1]CUENTAS!$1:$1048576</definedName>
    <definedName name="DATOS" localSheetId="4">[1]CUENTAS!$1:$1048576</definedName>
    <definedName name="DATOS" localSheetId="6">[1]CUENTAS!$1:$1048576</definedName>
    <definedName name="DATOS">[2]CUENTAS!$1:$1048576</definedName>
    <definedName name="Excel_BuiltIn_Print_Area_3" localSheetId="3">[1]MAYORIZACIÓN!#REF!</definedName>
    <definedName name="Excel_BuiltIn_Print_Area_3" localSheetId="5">[1]MAYORIZACIÓN!#REF!</definedName>
    <definedName name="Excel_BuiltIn_Print_Area_3" localSheetId="7">[1]MAYORIZACIÓN!#REF!</definedName>
    <definedName name="Excel_BuiltIn_Print_Area_3" localSheetId="2">[1]MAYORIZACIÓN!#REF!</definedName>
    <definedName name="Excel_BuiltIn_Print_Area_3" localSheetId="4">[1]MAYORIZACIÓN!#REF!</definedName>
    <definedName name="Excel_BuiltIn_Print_Area_3" localSheetId="6">[1]MAYORIZACIÓN!#REF!</definedName>
    <definedName name="Excel_BuiltIn_Print_Area_3">#REF!</definedName>
    <definedName name="Excel_BuiltIn_Print_Titles_3" localSheetId="3">[1]MAYORIZACIÓN!#REF!</definedName>
    <definedName name="Excel_BuiltIn_Print_Titles_3" localSheetId="5">[1]MAYORIZACIÓN!#REF!</definedName>
    <definedName name="Excel_BuiltIn_Print_Titles_3" localSheetId="7">[1]MAYORIZACIÓN!#REF!</definedName>
    <definedName name="Excel_BuiltIn_Print_Titles_3" localSheetId="2">[1]MAYORIZACIÓN!#REF!</definedName>
    <definedName name="Excel_BuiltIn_Print_Titles_3" localSheetId="4">[1]MAYORIZACIÓN!#REF!</definedName>
    <definedName name="Excel_BuiltIn_Print_Titles_3" localSheetId="6">[1]MAYORIZACIÓN!#REF!</definedName>
    <definedName name="Excel_BuiltIn_Print_Titles_3">#REF!</definedName>
    <definedName name="Excel_BuiltIn_Print_Titles_4" localSheetId="3">[1]CTAS!#REF!</definedName>
    <definedName name="Excel_BuiltIn_Print_Titles_4" localSheetId="5">[1]CTAS!#REF!</definedName>
    <definedName name="Excel_BuiltIn_Print_Titles_4" localSheetId="7">[1]CTAS!#REF!</definedName>
    <definedName name="Excel_BuiltIn_Print_Titles_4" localSheetId="2">[1]CTAS!#REF!</definedName>
    <definedName name="Excel_BuiltIn_Print_Titles_4" localSheetId="4">[1]CTAS!#REF!</definedName>
    <definedName name="Excel_BuiltIn_Print_Titles_4" localSheetId="6">[1]CTAS!#REF!</definedName>
    <definedName name="Excel_BuiltIn_Print_Titles_4">[3]CTAS!#REF!</definedName>
    <definedName name="_xlnm.Print_Titles" localSheetId="3">'Jusf. Mod Nº1'!$1:$7</definedName>
    <definedName name="_xlnm.Print_Titles" localSheetId="1">'Just Pext 1'!$1:$6</definedName>
    <definedName name="_xlnm.Print_Titles" localSheetId="5">Justificación2!$1:$7</definedName>
    <definedName name="_xlnm.Print_Titles" localSheetId="7">Justificación3!$1:$4</definedName>
    <definedName name="_xlnm.Print_Titles" localSheetId="4">'Mod Nº2'!$1:$3</definedName>
    <definedName name="_xlnm.Print_Titles" localSheetId="6">'Modificación Nº3  '!$1:$3</definedName>
    <definedName name="_xlnm.Print_Titles" localSheetId="0">'P.Ext 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9" l="1"/>
  <c r="C11" i="9"/>
  <c r="D9" i="9" s="1"/>
  <c r="C17" i="9"/>
  <c r="C21" i="9"/>
  <c r="C24" i="9"/>
  <c r="C35" i="9"/>
  <c r="C34" i="9" s="1"/>
  <c r="C38" i="9"/>
  <c r="C50" i="9"/>
  <c r="D48" i="9" s="1"/>
  <c r="C54" i="9"/>
  <c r="D61" i="9"/>
  <c r="C63" i="9"/>
  <c r="C68" i="9"/>
  <c r="D72" i="9"/>
  <c r="C74" i="9"/>
  <c r="C87" i="9"/>
  <c r="D85" i="9" s="1"/>
  <c r="C93" i="9"/>
  <c r="C103" i="9"/>
  <c r="C113" i="9"/>
  <c r="D91" i="9" s="1"/>
  <c r="C117" i="9"/>
  <c r="C121" i="9"/>
  <c r="C127" i="9"/>
  <c r="D125" i="9" s="1"/>
  <c r="C137" i="9"/>
  <c r="C144" i="9"/>
  <c r="C148" i="9"/>
  <c r="D162" i="9"/>
  <c r="C163" i="9"/>
  <c r="C178" i="9"/>
  <c r="D176" i="9" s="1"/>
  <c r="A2" i="8"/>
  <c r="D9" i="8"/>
  <c r="C11" i="8"/>
  <c r="C14" i="8"/>
  <c r="C19" i="8"/>
  <c r="C22" i="8"/>
  <c r="D17" i="8" s="1"/>
  <c r="D76" i="8" s="1"/>
  <c r="C27" i="8"/>
  <c r="C32" i="8"/>
  <c r="C33" i="8"/>
  <c r="C35" i="8"/>
  <c r="C43" i="8"/>
  <c r="C46" i="8"/>
  <c r="D41" i="8" s="1"/>
  <c r="C52" i="8"/>
  <c r="D50" i="8" s="1"/>
  <c r="C59" i="8"/>
  <c r="C62" i="8"/>
  <c r="C67" i="8"/>
  <c r="D65" i="8" s="1"/>
  <c r="C72" i="8"/>
  <c r="D70" i="8" s="1"/>
  <c r="C84" i="8"/>
  <c r="D82" i="8" s="1"/>
  <c r="C87" i="8"/>
  <c r="C90" i="8"/>
  <c r="C93" i="8"/>
  <c r="C101" i="8"/>
  <c r="C104" i="8"/>
  <c r="C108" i="8"/>
  <c r="D99" i="8" s="1"/>
  <c r="C113" i="8"/>
  <c r="C120" i="8"/>
  <c r="C123" i="8"/>
  <c r="C127" i="8"/>
  <c r="C132" i="8"/>
  <c r="D130" i="8" s="1"/>
  <c r="C137" i="8"/>
  <c r="C143" i="8"/>
  <c r="C146" i="8"/>
  <c r="D153" i="8"/>
  <c r="C154" i="8"/>
  <c r="D160" i="8"/>
  <c r="C162" i="8"/>
  <c r="D166" i="8" l="1"/>
  <c r="R166" i="8" s="1"/>
  <c r="D185" i="9"/>
  <c r="D15" i="9"/>
  <c r="D79" i="9"/>
  <c r="C25" i="7"/>
  <c r="C23" i="7"/>
  <c r="C30" i="7" s="1"/>
  <c r="C19" i="7"/>
  <c r="C12" i="7"/>
  <c r="C10" i="7"/>
  <c r="A2" i="7"/>
  <c r="C56" i="6"/>
  <c r="C51" i="6"/>
  <c r="D50" i="6" s="1"/>
  <c r="D60" i="6" s="1"/>
  <c r="R60" i="6" s="1"/>
  <c r="C41" i="6"/>
  <c r="C37" i="6"/>
  <c r="C24" i="6"/>
  <c r="D22" i="6" s="1"/>
  <c r="C17" i="6"/>
  <c r="D12" i="6" s="1"/>
  <c r="D28" i="6" s="1"/>
  <c r="C14" i="6"/>
  <c r="C9" i="6"/>
  <c r="A2" i="6"/>
  <c r="D16" i="4"/>
  <c r="D28" i="4" s="1"/>
  <c r="C120" i="5"/>
  <c r="D118" i="5"/>
  <c r="C115" i="5"/>
  <c r="C112" i="5"/>
  <c r="C108" i="5"/>
  <c r="C100" i="5"/>
  <c r="C97" i="5"/>
  <c r="D95" i="5" s="1"/>
  <c r="C85" i="5"/>
  <c r="D83" i="5" s="1"/>
  <c r="C80" i="5"/>
  <c r="C77" i="5"/>
  <c r="C74" i="5"/>
  <c r="C69" i="5"/>
  <c r="C66" i="5"/>
  <c r="C58" i="5"/>
  <c r="D56" i="5" s="1"/>
  <c r="C52" i="5"/>
  <c r="C48" i="5"/>
  <c r="C45" i="5"/>
  <c r="C38" i="5"/>
  <c r="C35" i="5"/>
  <c r="C32" i="5"/>
  <c r="C27" i="5"/>
  <c r="C22" i="5"/>
  <c r="C19" i="5"/>
  <c r="C14" i="5"/>
  <c r="C11" i="5"/>
  <c r="D9" i="5" s="1"/>
  <c r="A2" i="5"/>
  <c r="C22" i="4"/>
  <c r="C18" i="4"/>
  <c r="C11" i="4"/>
  <c r="D9" i="4" s="1"/>
  <c r="A2" i="4"/>
  <c r="D106" i="5" l="1"/>
  <c r="D123" i="5" s="1"/>
  <c r="D17" i="5"/>
  <c r="D72" i="5"/>
  <c r="D43" i="5"/>
  <c r="D89" i="5" l="1"/>
  <c r="R123" i="5" s="1"/>
  <c r="J75" i="2" l="1"/>
  <c r="D67" i="2"/>
  <c r="D66" i="2" s="1"/>
  <c r="E64" i="2" s="1"/>
  <c r="D59" i="2"/>
  <c r="D58" i="2" s="1"/>
  <c r="D52" i="2"/>
  <c r="D51" i="2" s="1"/>
  <c r="D45" i="2"/>
  <c r="D40" i="2"/>
  <c r="D32" i="2"/>
  <c r="D31" i="2" s="1"/>
  <c r="E29" i="2" s="1"/>
  <c r="D14" i="2"/>
  <c r="E12" i="2"/>
  <c r="E21" i="2" s="1"/>
  <c r="A1" i="2"/>
  <c r="D71" i="1"/>
  <c r="D70" i="1" s="1"/>
  <c r="E68" i="1" s="1"/>
  <c r="G65" i="1"/>
  <c r="D64" i="1"/>
  <c r="D63" i="1"/>
  <c r="H61" i="1"/>
  <c r="H66" i="1" s="1"/>
  <c r="D58" i="1"/>
  <c r="D57" i="1" s="1"/>
  <c r="C54" i="1"/>
  <c r="D52" i="1" s="1"/>
  <c r="F50" i="1"/>
  <c r="G48" i="1"/>
  <c r="G51" i="1" s="1"/>
  <c r="D48" i="1"/>
  <c r="D47" i="1" s="1"/>
  <c r="D42" i="1"/>
  <c r="D41" i="1" s="1"/>
  <c r="E39" i="1" s="1"/>
  <c r="D21" i="1"/>
  <c r="E19" i="1" s="1"/>
  <c r="C14" i="1"/>
  <c r="C12" i="1" s="1"/>
  <c r="E10" i="1" s="1"/>
  <c r="E45" i="1" l="1"/>
  <c r="E28" i="1"/>
  <c r="E74" i="1"/>
  <c r="D39" i="2"/>
  <c r="E37" i="2" s="1"/>
  <c r="E71" i="2" s="1"/>
  <c r="J72" i="2" l="1"/>
  <c r="J73" i="2" s="1"/>
  <c r="J71" i="2"/>
</calcChain>
</file>

<file path=xl/sharedStrings.xml><?xml version="1.0" encoding="utf-8"?>
<sst xmlns="http://schemas.openxmlformats.org/spreadsheetml/2006/main" count="795" uniqueCount="310">
  <si>
    <t>PRESUPUESTO EXTRAORDINARIO No. 1-2019</t>
  </si>
  <si>
    <t>JUNTA ADMINISTRATIVA DEL ARCHIVO NACIONAL</t>
  </si>
  <si>
    <t>(colones)</t>
  </si>
  <si>
    <t>AUMENTAR INGRESOS</t>
  </si>
  <si>
    <t xml:space="preserve">favor limite </t>
  </si>
  <si>
    <t>3.3.1.0.00.00.0.0.000</t>
  </si>
  <si>
    <t>Superávit Libre</t>
  </si>
  <si>
    <t>3.3.2.0.00.00.0.0.000</t>
  </si>
  <si>
    <t>Superávit Específico</t>
  </si>
  <si>
    <t>CÓDIGO</t>
  </si>
  <si>
    <t xml:space="preserve">GRUPOS Y RENGLONES </t>
  </si>
  <si>
    <t>MONTO</t>
  </si>
  <si>
    <t>1.0.0.0.00.00.0.0.000</t>
  </si>
  <si>
    <t>Ingresos Corrientes</t>
  </si>
  <si>
    <t>1.3.0.0.00.00.0.0.000</t>
  </si>
  <si>
    <t xml:space="preserve">Ingresos No tributarios </t>
  </si>
  <si>
    <t>1.3.1.0.00.00.0.0.000</t>
  </si>
  <si>
    <t>Venta de Bienes y Servicios</t>
  </si>
  <si>
    <t>1.3.1.2.00.00.0.0.000</t>
  </si>
  <si>
    <t xml:space="preserve">Digitalización de Protocolos </t>
  </si>
  <si>
    <t>3.0.0.0.00.00.0.0.000</t>
  </si>
  <si>
    <t>FINANCIAMIENTO</t>
  </si>
  <si>
    <t>3.3.0.0.00.00.0.0.000</t>
  </si>
  <si>
    <t>RECURSOS DE VIGENCIAS ANTERIORES</t>
  </si>
  <si>
    <t>espe</t>
  </si>
  <si>
    <t>Libre</t>
  </si>
  <si>
    <t>TOTAL AUMENTAR INGRESOS</t>
  </si>
  <si>
    <t>AUMENTAR EGRESOS</t>
  </si>
  <si>
    <t>SERVICIOS</t>
  </si>
  <si>
    <t>SERVICIOS COMERCIALES Y FINANCIEROS</t>
  </si>
  <si>
    <t>1.03.07</t>
  </si>
  <si>
    <t>Servicios de Tecnologías de Información</t>
  </si>
  <si>
    <r>
      <t xml:space="preserve">Programa Nº1  </t>
    </r>
    <r>
      <rPr>
        <i/>
        <sz val="8"/>
        <rFont val="Arial"/>
        <family val="2"/>
      </rPr>
      <t>PATRIMONIO DOCUMENTAL DE LA NACIÓN</t>
    </r>
  </si>
  <si>
    <t>BIENES DURADEROS</t>
  </si>
  <si>
    <t>MAQUINARIA, EQUIPO Y MOBILIARIO</t>
  </si>
  <si>
    <t>5.01.04</t>
  </si>
  <si>
    <t>Equipo y mobiliario de oficina</t>
  </si>
  <si>
    <t>Programa Nº3 ACTIVIDADES CENTRALES</t>
  </si>
  <si>
    <t>5.01.05</t>
  </si>
  <si>
    <t>Equipo de cómputo</t>
  </si>
  <si>
    <r>
      <t xml:space="preserve">Programa Nº2 </t>
    </r>
    <r>
      <rPr>
        <i/>
        <sz val="8"/>
        <rFont val="Arial"/>
        <family val="2"/>
      </rPr>
      <t xml:space="preserve">SISTEMA NACIONAL DE ARCHIVOS </t>
    </r>
  </si>
  <si>
    <r>
      <t>Programa Nº3</t>
    </r>
    <r>
      <rPr>
        <i/>
        <sz val="8"/>
        <rFont val="Arial"/>
        <family val="2"/>
      </rPr>
      <t xml:space="preserve"> ACTIVIDADES CENTRALES</t>
    </r>
  </si>
  <si>
    <t>Facturas</t>
  </si>
  <si>
    <t>CONSTRUCCIONES, ADICIONES Y MEJORAS</t>
  </si>
  <si>
    <t>Consultecnica</t>
  </si>
  <si>
    <t>Avilez</t>
  </si>
  <si>
    <t>5.02.01</t>
  </si>
  <si>
    <t>Edificios</t>
  </si>
  <si>
    <t>BIENES DURADEROS DIVERSOS</t>
  </si>
  <si>
    <t>5.99.03</t>
  </si>
  <si>
    <t xml:space="preserve">Bienes intangibles </t>
  </si>
  <si>
    <t xml:space="preserve">TRANSFERENCIAS CORRIENTES </t>
  </si>
  <si>
    <t>TRANSFERENCIAS CORRIENTES AL SECTOR PÚBLICO</t>
  </si>
  <si>
    <t>6.01.02</t>
  </si>
  <si>
    <t xml:space="preserve">Transferencias corrientes a Órganos Desconcentrados </t>
  </si>
  <si>
    <t>TOTAL  AUMENTAR EGRESOS</t>
  </si>
  <si>
    <t xml:space="preserve">JUSTIFICACIÓN DE LOS AUMENTOS </t>
  </si>
  <si>
    <t>Los ingresos incorporados en el presente presupuesto extraordinario corresponden al  superávit acumulado una vez realizada la liquidación presupuestaria del 2018.</t>
  </si>
  <si>
    <t>SERVICIOS DE GESTION Y APOYO</t>
  </si>
  <si>
    <r>
      <t xml:space="preserve">Programa Nº1  </t>
    </r>
    <r>
      <rPr>
        <i/>
        <sz val="9"/>
        <rFont val="Arial"/>
        <family val="2"/>
      </rPr>
      <t>PATRIMONIO DOCUMENTAL DE LA NACIÓN</t>
    </r>
  </si>
  <si>
    <t>Se requiere la migración de documentos  en vista de que los documentos se encuentran en soporte analógico (cintas), el cual es vulnerable y se corre el riesgo de pérdida, por  lo que se requieren digitalizar en discos duros que  permitan una mayor facilidad en el acceso y facilitación a los usuarios.  Esta migración de documentos no corresponde a un gasto repetitivo.</t>
  </si>
  <si>
    <r>
      <t xml:space="preserve">Programa Nº1  </t>
    </r>
    <r>
      <rPr>
        <sz val="9"/>
        <rFont val="Arial"/>
        <family val="2"/>
      </rPr>
      <t>PATRIMONIO DOCUMENTAL DE LA NACIÓN</t>
    </r>
  </si>
  <si>
    <r>
      <t xml:space="preserve">Programa Nº3 </t>
    </r>
    <r>
      <rPr>
        <i/>
        <sz val="9"/>
        <rFont val="Arial"/>
        <family val="2"/>
      </rPr>
      <t>ACTIVIDADES CENTRALES</t>
    </r>
  </si>
  <si>
    <t>Se requiere un sistema de unidades de aire acondicionado para los seis depósitos del Archivo Histórico donde se encuentran documentos con valor científico cultural, en esta primera etapa se cambiarían los de  tres depósitos, la inversión inicial sería de $125.000 (¢78.125.000), que contempla la unidad principal,  tres equipos,  la instalación y la puesta en marcha.
Aspectos a tomar en cuenta, el sistema de aires propuesto es con tecnología tipo Chiller , agua helada, trabaja con mucha menor cantidad de refrigerante que el sistema de paquetes, causando una menor impacto ambiental, hay ahorro importante en el consumo eléctrico, dado que el chieller es un solo equipo que se encarga de distribuir el aire frío a cada manejadora de los depósitos, y no como se encuentra actualmente, que cada depósito contiene un condensador trabajando independientemente para enfriar el aire. Es un equipo que cumple con la normativa  de la Directriz 11 del MINAE.
Los equipos tipo Chiller, en su unidad principal manejan una vida útil igual o superior a los 20 años, mientras que los equipos tipo paquete van entre los 5 y 7 años. Estos tres equipos que se van a cambiar, fueron adquiridos en el 2012, por lo que ya cumplieron su vida útil.
También, se requiere para la compra de un segundo aire acondicionado del cuarto de servidores, que sirva como backup de seguridad en caso de falla o de mantenimiento del que actualmente se encuentra instalado para el Departamento de Tecnologías de Información por un monto de ¢6.000.000.El equipo ideal  para el centro de datos, sería un equipo de  precisión, no obstante, su costo de mercado es de ¢21 millones, por lo cual no se cuenta con los recursos necesarios dadas la prioridades institucionales.</t>
  </si>
  <si>
    <t>Se requiere  para la ampliación de  la capacidad de almacenamiento, con la adquisición de 80 TB en discos para los repositorios de información
Aumentar la capacidad del sistema de respaldos de información Institucional basado en disco con la compra de un Enclosure y 24 discos de 6TB de capacidad.
Impresoras punto de venta, con el nuevo Sistema Archivo Notarial, dado que el sistema imprime  las boletas testigo para facilitar documentos notariales a los usuarios, externos e internos , de esta manera ya  no se requiere de  contratar la impresión de boletas.</t>
  </si>
  <si>
    <t>Programa Nº1  PATRIMONIO DOCUMENTAL DE LA NACIÓN</t>
  </si>
  <si>
    <t xml:space="preserve">Programa Nº2 SISTEMA NACIONAL DE ARCHIVOS </t>
  </si>
  <si>
    <t>El Archivo Nacional requiere contar con los recursos presupuestarios para enfrentar la  implementación del sistema Arca, repositorio de documentos donados por BIS S.A, el cual es  exclusivamente para uso interno del Archivo Nacional; por lo que se requiere la adquisición de dos licencias para su funcionamiento.
Se requiere para poder concluir el proceso de migración de información, pruebas y puesta en producción  del nuevo sistema de Archivo Notarial (SAN), que dada su complejidad la culminación e implementación de dicho sistema se extiende hasta el segundo trimestre de 2019 y para realizar los requerimientos adicionales al sistema una vez implementado.</t>
  </si>
  <si>
    <t>Para el pago a la Comisión Nacional de Emergencias del 3% sobre el superávit libre del año 2018.</t>
  </si>
  <si>
    <t>SUBPARTIDA</t>
  </si>
  <si>
    <t>REMUNERACIONES</t>
  </si>
  <si>
    <t>REMUNERACIONES BASICAS</t>
  </si>
  <si>
    <t>0.01.05</t>
  </si>
  <si>
    <t>Suplencias</t>
  </si>
  <si>
    <t>REMUNERACIONES EVENTUALES</t>
  </si>
  <si>
    <t>0.02.02</t>
  </si>
  <si>
    <t>Recargo de funciones</t>
  </si>
  <si>
    <t>1</t>
  </si>
  <si>
    <t>1.02</t>
  </si>
  <si>
    <t>SERVICIOS BÁSICOS</t>
  </si>
  <si>
    <t>1.02.02</t>
  </si>
  <si>
    <t xml:space="preserve">Servicio de energía eléctrica  </t>
  </si>
  <si>
    <t>1.03</t>
  </si>
  <si>
    <t>1.03.01</t>
  </si>
  <si>
    <t>Información</t>
  </si>
  <si>
    <t>1.03.03</t>
  </si>
  <si>
    <t xml:space="preserve">Impresión, encuadernación y otros </t>
  </si>
  <si>
    <t>Servicios de tecnologías de información</t>
  </si>
  <si>
    <t>1.04</t>
  </si>
  <si>
    <t>SERVICIOS DE GESTIÓN Y APOYO</t>
  </si>
  <si>
    <t>1.04.01</t>
  </si>
  <si>
    <t xml:space="preserve">Servicios en ciencias de la salud </t>
  </si>
  <si>
    <t>1.04.04</t>
  </si>
  <si>
    <t>Servicios en ciencias económicas y sociales</t>
  </si>
  <si>
    <t>1.04.99</t>
  </si>
  <si>
    <t>Otros servicios de gestión y apoyo</t>
  </si>
  <si>
    <t>1.05</t>
  </si>
  <si>
    <t>GASTOS DE VIAJE Y DE TRANSPORTE</t>
  </si>
  <si>
    <t>1.05.02</t>
  </si>
  <si>
    <t>Viáticos dentro del país</t>
  </si>
  <si>
    <t>1.07</t>
  </si>
  <si>
    <t>CAPACITACIÓN Y PROTOCOLO</t>
  </si>
  <si>
    <t>1.07.01</t>
  </si>
  <si>
    <t>Actividades de capacitación</t>
  </si>
  <si>
    <t>1.08</t>
  </si>
  <si>
    <t>MANTENIMIENTO Y REPARACIÓN</t>
  </si>
  <si>
    <t>1.08.01</t>
  </si>
  <si>
    <t>Mantenimiento de edificios y locales</t>
  </si>
  <si>
    <t>1.08.08</t>
  </si>
  <si>
    <t>Mantenimiento y reparación de equipo de cómputo y sistemas de información</t>
  </si>
  <si>
    <t>1.08.99</t>
  </si>
  <si>
    <t xml:space="preserve">Mantenimiento y reparación de otros equipos </t>
  </si>
  <si>
    <t>2</t>
  </si>
  <si>
    <t>MATERIALES Y SUMINISTROS</t>
  </si>
  <si>
    <t>2.01</t>
  </si>
  <si>
    <t>PRODUCTOS QUÍMICOS Y CONEXOS</t>
  </si>
  <si>
    <t>2.01.01</t>
  </si>
  <si>
    <t>Combustibles y lubricantes</t>
  </si>
  <si>
    <t>2.04</t>
  </si>
  <si>
    <t>HERRAMIENTAS, REPUESTOS Y ACCESORIOS</t>
  </si>
  <si>
    <t>2.04.01</t>
  </si>
  <si>
    <t>Herramientas e instrumentos</t>
  </si>
  <si>
    <t>2.04.02</t>
  </si>
  <si>
    <t>Repuestos y accesorios</t>
  </si>
  <si>
    <t>2.99</t>
  </si>
  <si>
    <t>ÚTILES, MATERIALES Y SUMINISTROS  DIVERSOS</t>
  </si>
  <si>
    <t>2.99.01</t>
  </si>
  <si>
    <t>Utiles y materiales de oficina y cómputo</t>
  </si>
  <si>
    <t>2.99.03</t>
  </si>
  <si>
    <t xml:space="preserve">Productos de papel, cartón e impresos </t>
  </si>
  <si>
    <t>5</t>
  </si>
  <si>
    <t>5.01</t>
  </si>
  <si>
    <t>5.01.03</t>
  </si>
  <si>
    <t>Equipo de comunicación</t>
  </si>
  <si>
    <t>Equipo  de cómputo</t>
  </si>
  <si>
    <t>5.01.06</t>
  </si>
  <si>
    <t>Equipo sanitario, de laboratorio e investigación</t>
  </si>
  <si>
    <t>5.01.07</t>
  </si>
  <si>
    <t>Equipo y mobiliario educacional, deportivo y recreativo</t>
  </si>
  <si>
    <t>5.01.99</t>
  </si>
  <si>
    <t>Maquinaria y equipo diverso</t>
  </si>
  <si>
    <t>5.99</t>
  </si>
  <si>
    <t>Bienes intangibles</t>
  </si>
  <si>
    <t>5.02</t>
  </si>
  <si>
    <t>TRANSFERENCIAS CORRIENTES</t>
  </si>
  <si>
    <t>PRESTACIONES</t>
  </si>
  <si>
    <t>6.03.99</t>
  </si>
  <si>
    <t>Otras prestaciones</t>
  </si>
  <si>
    <t>OTRAS TRANSFERENCIAS CORRIENTES AL SECTOR PRIVADO</t>
  </si>
  <si>
    <t>6.06.01</t>
  </si>
  <si>
    <t>Indemnizaciones</t>
  </si>
  <si>
    <t>OTRAS TRANSFERENCIAS CORRIENTES AL SECTOR EXTERNO</t>
  </si>
  <si>
    <t>6.07.01</t>
  </si>
  <si>
    <t>CUENTAS ESPECIALES</t>
  </si>
  <si>
    <t>SUMAS SIN ASIGNACION PRESUPUESTARIA</t>
  </si>
  <si>
    <t>9.02.01</t>
  </si>
  <si>
    <t>Sumas libres sin asignación presupuestaria</t>
  </si>
  <si>
    <t>TOTAL AUMENTOS</t>
  </si>
  <si>
    <t>DISMINUIR EGRESOS</t>
  </si>
  <si>
    <t xml:space="preserve"> </t>
  </si>
  <si>
    <t>0.01.01</t>
  </si>
  <si>
    <t>Sueldo para Cargos Fijos</t>
  </si>
  <si>
    <t>INCENTIVOS SALARIALES</t>
  </si>
  <si>
    <t>0.03.01</t>
  </si>
  <si>
    <t>Retribución por años servidos</t>
  </si>
  <si>
    <t>0.03.02</t>
  </si>
  <si>
    <t>Restricción al ejercicio liberal de la profesión</t>
  </si>
  <si>
    <t>0.03.04</t>
  </si>
  <si>
    <t>Salario Escolar</t>
  </si>
  <si>
    <t>0.03.99</t>
  </si>
  <si>
    <t>Otros incentivos salariales</t>
  </si>
  <si>
    <t xml:space="preserve">Se cumple con lo establecido en la norma de ejecución 10 contenida en el articulo 7 de las Normas de Ejecución de la Ley del Presupuesto Ordinario y Extraordinario de la República para el Ejercicio Económico del 2019, Ley 9632. Se incrementan recursos en la subpartida 6.03.99 como lo permite la norma. Lo anterior, para la modificación de recursos provenientes de  Transferencia de Gobierno. </t>
  </si>
  <si>
    <t>1.05.01</t>
  </si>
  <si>
    <t>Transporte dentro del país</t>
  </si>
  <si>
    <t>1.06</t>
  </si>
  <si>
    <t>SEGUROS, REASEGUROS Y OTRAS OBLIGACIONES</t>
  </si>
  <si>
    <t>1.06.01</t>
  </si>
  <si>
    <t>Seguros</t>
  </si>
  <si>
    <t>2.03.05</t>
  </si>
  <si>
    <t>Materiales y productos de vidrio</t>
  </si>
  <si>
    <t>2.03.06</t>
  </si>
  <si>
    <t>Materiales y productos de plástico</t>
  </si>
  <si>
    <t>2.03.99</t>
  </si>
  <si>
    <t>Otros materiales y productos de uso en la construcción</t>
  </si>
  <si>
    <t>2.99.02</t>
  </si>
  <si>
    <t>Utiles y materiales médico, hospitalario y de investigación</t>
  </si>
  <si>
    <t>2.99.04</t>
  </si>
  <si>
    <t>Textiles y vestuario</t>
  </si>
  <si>
    <t>2.99.06</t>
  </si>
  <si>
    <t>Utiles y materiales de resguardo y seguridad</t>
  </si>
  <si>
    <t>2.99.07</t>
  </si>
  <si>
    <t>Utiles y materiales de cocina y comedor</t>
  </si>
  <si>
    <t>2.99.99</t>
  </si>
  <si>
    <t>Otros útiles, materiales y suministros</t>
  </si>
  <si>
    <t>5.99.02</t>
  </si>
  <si>
    <t>Piezas y obras de colección</t>
  </si>
  <si>
    <t>6.03.01</t>
  </si>
  <si>
    <t>Prestaciones Legales</t>
  </si>
  <si>
    <t>TOTAL REBAJOS</t>
  </si>
  <si>
    <t>CONSOLIDADA</t>
  </si>
  <si>
    <t>Se incrementa la subpartida para contratar personal sustituto en los puestos donde los titulares se incapaciten a lo largo del año.</t>
  </si>
  <si>
    <t>Se incrementa la subpartida para cancelar los subsidios por incapacidad del puesto de auditor por 4 meses, tomando en cuenta que la titular ha estado incapacitada durante los últimos cuatro años</t>
  </si>
  <si>
    <t>Para cancelar  sentencia de expediente judicial No.15-000662-0166-LA, del Juzgado con intereses e indexación</t>
  </si>
  <si>
    <t>Transferencias corrientes a organismos internacionales</t>
  </si>
  <si>
    <t>TRANSFERENCIA DE GOBIERNO</t>
  </si>
  <si>
    <t>Útiles y materiales de oficina y cómputo</t>
  </si>
  <si>
    <t>INGRESOS PROPIOS</t>
  </si>
  <si>
    <t xml:space="preserve">Desde el año 2016, la empresa BIS S.A. donó a la Junta Administrativa del Archivo Nacional la solución Arca (repositorio digital). Desde el momento de esta donación, personal de la empresa BIS S.A. y un equipo del Archivo Nacional conformado por la persona encargada del Archivo Central, el jefe del Departamento Tecnologías de la Información y la coordinadora de la Unidad Servicios Archivísticos Externos del DSAE; trabajaron en instalación, configuración, y puesta en marcha de esa solución.
A partir de febrero de 2019, se retoma la implementación del Arca en el Archivo Nacional con el objetivo de realizar un plan piloto de este repositorio digital en dos instituciones, a saber: MCJ y Micitt. Este plan piloto se realizará en los meses de abril y mayo 2019 aproximadamente; y para su realización se requiere la adquisición de la contratación de almacenamiento por todo el 2019. 
Es importante indicar que la infraestructura del Arca actualmente se encuentra en el Archivo Nacional, sin embargo, el Archivo Nacional no cuenta con espacio para el almacenamiento de los documentos electrónicos que producen y reciben el MCJ y el Micitt; por lo que debe ser contratado de manera externa.(Data Center)
Desde el año 2018, la Dirección General del Archivo Nacional está trabajando en una “Política nacional para la gestión y conservación de documentos para garantizar la transparencia y acceso a la información pública, al 2028”, y esta contratación es parte de ese proceso.
</t>
  </si>
  <si>
    <t xml:space="preserve">Uno de los objetivos de esta política nacional es “Garantizar la autenticidad, inalterabilidad y conservación a largo plazo de los documentos electrónicos que se producen y reciben en las instituciones públicas, por medio del desarrollo de sistemas de gestión electrónica y la disposición de repositorios digitales, que cumplan con los requisitos básicos para una adecuada gestión y conservación de estos documentos.”
Asimismo, en la Estrategia de Transformación Digital hacia la Costa Rica del Bicentenario 4.0; en el eje “Buena Gobernanza”, punto 3 “Política Nacional de Preservación de Datos e Información”; se establecieron los siguientes lineamientos:
• Políticas de gestión de documentos electrónicos de archivo.
• Guías de publicación y conservación de datos
• Políticas de preservación de datos e información digital.
En vista de lo anteriormente expuesto, Arca es el proyecto para el diseño, desarrollo e implementación de un Archivo Digital Nacional; que cumpla no solo con lo establecido en la política nacional que está elaborando el Archivo Nacional sino también con los puntos citados de la Estrategia de Transformación Digital. 
</t>
  </si>
  <si>
    <t xml:space="preserve">Igualmente, esta  modificación es requerida para atender una necesidad urgente de iniciar el proceso de aseguramiento del patrimonio digital en la Institución, dados los problemas pontenciales de pèrdida de información digital al no tener un sitio alterno de almacenamiento seguro de información. El potencial de pérdida se puede dar por factores internos como la falla en la plataforma tecnológica que soporta dicha información, o por factores externos como los ataques cibernéticos que pueden poner en peligro la conservación de la información digital que conforma el patrimonio que se resguarda. Ante esta situación se hace estrictamente necesario contar con un sitio alterno de almacenamiento en donde podamos asegurar el patrimonio digital.  </t>
  </si>
  <si>
    <t>Por la urgencia presentada en días recientes realcionada con un ataque cibernético que puso en peligro el patrimonio de documentos digitales que custodia la institución, se hace necesario replicar la información que tiene en Archivo Nacional en un sitio de almacenamiento externo, por lo que se requiere disminuir esta subpartida para dar contenido presupuestario a la subpartida de Servicios de Tecnologías de Información. Estos recursos se repondrán mediante el presupuesto extraordianrio Nº1-2019</t>
  </si>
  <si>
    <t>Se cumple con lo establecido en la norma de ejecución 10 contenida en el articulo 7 de las Normas de Ejecución de la Ley del Presupuesto Ordinario y Extraordinario de la República para el Ejercicio Económico del 2019, Ley 9632. En la presente modificación se diminuyen recursos  de la partida 5 para incremetar la partida 1, como lo permite la norma  10  donde  se indica "no se podrán destinar los sobrantes o remanentes que se produzcan en las diferentes subpartidas pertenecientes a las partidas 0,1,2 y 6 para incrementar otras partidas presupuestarias."</t>
  </si>
  <si>
    <t>Reintegros  o devoluciones</t>
  </si>
  <si>
    <t>6.06.02</t>
  </si>
  <si>
    <t>Utiles y materiales de limpieza</t>
  </si>
  <si>
    <t>2.99.05</t>
  </si>
  <si>
    <t>Materiales y productos eléctricos, telefónicos y de cómputo</t>
  </si>
  <si>
    <t>2.03.04</t>
  </si>
  <si>
    <t>Madera y sus derivados</t>
  </si>
  <si>
    <t>2.03.03</t>
  </si>
  <si>
    <t>Materiales y productos metálicos</t>
  </si>
  <si>
    <t>2.03.01</t>
  </si>
  <si>
    <t>MATERIALES Y PRODUCTOS DE USO EN LA CONSTRUCCIÓN  Y MANTENIMIENTO</t>
  </si>
  <si>
    <t>2.03</t>
  </si>
  <si>
    <t>Otros productos químicos</t>
  </si>
  <si>
    <t>2.01.99</t>
  </si>
  <si>
    <t>Tintas, pinturas y diluyentes</t>
  </si>
  <si>
    <t>2.01.04</t>
  </si>
  <si>
    <t xml:space="preserve">Mantenimiento y reparación de equipo y mobiliario  de oficina </t>
  </si>
  <si>
    <t>1.08.07</t>
  </si>
  <si>
    <t>Actividades protocolarias y sociales</t>
  </si>
  <si>
    <t>1.07.02</t>
  </si>
  <si>
    <t>Transporte en el exterior</t>
  </si>
  <si>
    <t>1.05.03</t>
  </si>
  <si>
    <t xml:space="preserve">Servicios generales </t>
  </si>
  <si>
    <t>1.04.06</t>
  </si>
  <si>
    <t>Servicios  informáticos</t>
  </si>
  <si>
    <t>1.04.05</t>
  </si>
  <si>
    <t>Servicios jurídicos</t>
  </si>
  <si>
    <t>1.04.02</t>
  </si>
  <si>
    <t>Comisiones y gastos por servicios financieros y comerciales</t>
  </si>
  <si>
    <t>1.03.06</t>
  </si>
  <si>
    <t>Publicidad y propaganda</t>
  </si>
  <si>
    <t>1.03.02</t>
  </si>
  <si>
    <t xml:space="preserve">Otros servicios básicos  </t>
  </si>
  <si>
    <t>1.02.99</t>
  </si>
  <si>
    <t>Servicio de agua y alcantarillado</t>
  </si>
  <si>
    <t>Otros alquileres</t>
  </si>
  <si>
    <t>1.01.99</t>
  </si>
  <si>
    <t>ALQUILERES</t>
  </si>
  <si>
    <t>1.01</t>
  </si>
  <si>
    <t>Contribución Patronal a fondos adminstrados por entes privados</t>
  </si>
  <si>
    <t>0.05.05</t>
  </si>
  <si>
    <t>Aporte Patronal al Fondo de Capitalización Laboral</t>
  </si>
  <si>
    <t>0.05.03</t>
  </si>
  <si>
    <t>Aporte Patronal al Regimen Obligatorio de Pensiones</t>
  </si>
  <si>
    <t>0.05.02</t>
  </si>
  <si>
    <t>Contribución Patronal al Seguro de Pensiones</t>
  </si>
  <si>
    <t>0.05.01</t>
  </si>
  <si>
    <t>CONTRIBUCIONES PATRONALES A FONDOS DE PENSIONES</t>
  </si>
  <si>
    <t>Contribución Patronal al Seguro de Salud</t>
  </si>
  <si>
    <t>0.04.01</t>
  </si>
  <si>
    <t>CONTRIBUCIONES PATRONALES AL DESARROLLO</t>
  </si>
  <si>
    <t>Tiempo Extraordinario</t>
  </si>
  <si>
    <t>0.02.01</t>
  </si>
  <si>
    <t>Transferecias corrientes a organismos internacionales</t>
  </si>
  <si>
    <t xml:space="preserve">Mantenimiento y reparación de maquinaria y equipo de producción </t>
  </si>
  <si>
    <t>1.08.04</t>
  </si>
  <si>
    <t xml:space="preserve"> Para completar costos de implentación del programa de mejora resultado de estudio de clima organizacional llevado a cabo en el año 2018.</t>
  </si>
  <si>
    <t>Contribución Patronal a fondos administrados por entes privados</t>
  </si>
  <si>
    <t xml:space="preserve">CONTRIBUCIONES PATRONALES A FONDOS DE PENSIONES </t>
  </si>
  <si>
    <t>El DAF dará a la Dirección estos recursos para reforzar la partida de Transferencias corrientes a organismos internacionales de la DG.</t>
  </si>
  <si>
    <t xml:space="preserve">Se puede prescindir de este monto para adquirir otro equipo en razón que no se encuentran en el mercado </t>
  </si>
  <si>
    <t>Este año no se comprará el luxómetro ya que se está utilizando el que se compró en el año 2018.</t>
  </si>
  <si>
    <t>Para completar el contenido de la subpartida 5.99.03 del DAN en su programa 2, a utilizar para la puesta en producción del sistema SAN, y para completar el contenido de la subpartida 5.99.03 del DTI en su programa 3, a utilizar en el pago de las garantías de la plataforma tecnológica local. Se determinó que no será necesario los recursos que se presupuestaron para el software de expediente digital para este año.</t>
  </si>
  <si>
    <t>No se comprarán los teléfonos IP porque el año pasado se pudieron comprar con un saldo presupuestario que nos quedó en el cuarto trimestre.</t>
  </si>
  <si>
    <t>Tomando en cuenta el comportamiento del primer trimestre de 2019, se determina que no será necesario este contenido económico en esta subpartida.</t>
  </si>
  <si>
    <t>Dinero sobrante de la compra de la máscara completa de protección ya realizada.</t>
  </si>
  <si>
    <t>Útiles y materiales de resguardo y seguridad</t>
  </si>
  <si>
    <t>No se comprará más jabón neutro líquido porque de la compra realizada el año pasado nos quedó una reserva suficiente para el año presente.</t>
  </si>
  <si>
    <t>Útiles y materiales de limpieza</t>
  </si>
  <si>
    <t>Se rebajarán ₡460,200.00 de la Comisión Auxiliar de Emergencias ya que no se realizará la compra de repuestos para cartuchos de DEA (desfibrilador externo automático), por cuanto los repuestos fueron adquiridos el año pasado.</t>
  </si>
  <si>
    <t>Este dinero se modifica porque no alcanza para  realizar la compra de contenedores plásticos para guardar los filmes.</t>
  </si>
  <si>
    <t>No se compraran productos químicos de microfilm porque el programa de microfilmación de documentos desapareció este 2019.</t>
  </si>
  <si>
    <t xml:space="preserve">Se rebaja la subpartida para cumplimiento de normativa vigente. </t>
  </si>
  <si>
    <t>No se comprará más aceite WD-40 porque de la compra realizada el año pasado nos quedó una reserva suficiente para el año presente.</t>
  </si>
  <si>
    <t>Remanentes luego de contratar los servicios programados.</t>
  </si>
  <si>
    <t>Se rebajarán ₡450.000,00 destinados para la inauguración de la exposición documental, ya que este año no se requerirá inaugurar exposición.</t>
  </si>
  <si>
    <t>Remanentes de subpartida luego de cancelar los seguros previstos para el año 2019.</t>
  </si>
  <si>
    <t>Debido a los costos del contrato de limpieza llevado a cabo en el segundo semestre del año anterior, se prevén sobrantes de la subpartida.</t>
  </si>
  <si>
    <t>Para  completar el contenido de la subpartida 1.03.07 del DTI en su programa 3, a utilizar en la compra de almacenamiento en la nube. Se hace la reclasificación de la sub partida dado el cambio en la codificación en el clasificador del 2019, para utilizarse correctamente en la 1.03.07</t>
  </si>
  <si>
    <t>Se rebajarán ₡2.900.000,00 destinados para la contratación de servicios jurídicos ya que no se requerirán esos servicios en este año. Quedarán disponibles ₡82.500,00 colones para otros gastos de certificaciones y personerías jurídicas requeridas por la institución.</t>
  </si>
  <si>
    <t>Se rebajarán ₡4.270.000,00 de esta subpartida. Se tomarán   ₡2,090,000,00 dispuestos para la impresión del cuadernillo de la Memoria del Congreso Archívisto 2018 el cual será en formato digital. Además, se rebajarán ₡2,000,000,00  para la impresión de la RAN (quedarán 1.500.000,00 para la impresión de varios ejemplares de la RAN y 460.000,00 para la impresión de carpetas y brochures y 470,000 para el DAH que requiere imprimir boletas para la sala de consulta.).</t>
  </si>
  <si>
    <t xml:space="preserve">Se rebajarán ₡1.372.000,00 ya que no se publicarán en el periódico el aviso sobre la presentación de las Publicaciones del Archivo Nacional ni el aviso sobre apertura de Premios Nacionales en Archivística (₡686,000,00 c/u) </t>
  </si>
  <si>
    <t>Tomando en cuenta el comportamiento del primer trimestre de 2019, se toman recursos de los remanentes de  esta subpartida para dar contenido presupuestario a la subpartida 0.05.05.</t>
  </si>
  <si>
    <t>Se reforzará esta subpartida para el pago de la cuota del Consejo Internacional de Archivos y ALA (₡50,000) y para el pago de la cuota de Iberarchivo (₡250,000) ya que por diferencial cambiario se vio disminuida.</t>
  </si>
  <si>
    <t xml:space="preserve">Los recursos se utilizarán para reforzar la subpartida del pago de las garantías de la plataforma tecnológica local y de esta manera asegurar su funcionamiento continuo ante posibles fallas que se presenten, cuya atención estaría cubierta totalmente por dichas garantías .Los recursos se utilizarán para reforzar la subpartida a utilizar en la ejecución del contrato de conclusión y puesta en producción del sistema SAN. Este monto se requiere pará implementar mejoras en el Sistema del Archivo Notarial (SAN), al cual se le pueden incorporar mejoras que agilicen tramites.
</t>
  </si>
  <si>
    <t xml:space="preserve">Compra de sillas para sustituir otras que se encuentran deterioradas y proteger la salud ocupacional de las personas servidoras. </t>
  </si>
  <si>
    <t>Para la contratación  de cortinas para sustituir las dañadas que se encuentra en la oficina de la  Dirección  General.  Compra de siete gabachas para los funcionarios del Departamento de Conservación.</t>
  </si>
  <si>
    <t>Se reforzará esta subpartida para la compra de formularios de Pruebas psicológicas para la implementación del Teletrabajo en el Archivo Nacional (₡500,000,00) Para compra de papel higiénico en vista de que el  año anterior no ingresos el tercer tracto requerido por demanda del bien, incumplimiento del oferente. (¢350.000) Para reforzar las existencias de papeles de conservación para el programa de restauración de documentos históricos (¢1.000.000)</t>
  </si>
  <si>
    <t>Para compra de lavatorio a instalar en nueva sala de lactancia en cumplimiento del decreto No. 41080MTSS-S  Reglamento de Salas de lactancia.</t>
  </si>
  <si>
    <t>Para dar mantenimiento a los scanner del departamento y  continuar el programa de reprografía documental.</t>
  </si>
  <si>
    <t>Para cambio de transferencia eléctrica de la planta y sustitución de dos tanques hidroneumáticos.</t>
  </si>
  <si>
    <t>Para ejecutar obras de mantenimiento en las paredes y techos del Archivo Intermedio.</t>
  </si>
  <si>
    <t>Para polarizado de ventanas de la sala de lactancia en cumplimiento del decreto No. 41080MTSS-S  Reglamento de Salas de lactancia. (¢450.000). Se reforzará esta subpartida para la contratación de servicios profesionales en Bibliotecología (₡2,000.000,00) y para el enmarcado de fotografías para la galería de exdirectores. (₡102,000,00).</t>
  </si>
  <si>
    <t>Para la contratación de una persona que realice los controles y verificación de facturas de la empresa Master Lex por un lapso de 8 meses (¢600,000,00 por mes aproximadamente). Contratación de servicio de auditoria forense, financiera y revisión de liquidación presupuestaria del año 2018.</t>
  </si>
  <si>
    <t>Para el pago de los certificados de idoneidad mental de portación de armas .</t>
  </si>
  <si>
    <t>Los recursos se utilizarán para reforzar la subpartida de adquisición de servicios de almacenamiento en la nube y tener posibilidad de asegurar el acervo documental digital que la Institución custodia. También, se aumentará esta subpartida para la compra de firmas digitales para las personas funcionarias del Archivo Nacional.</t>
  </si>
  <si>
    <t>Se reforzará esta subpartida para la publicación en el Diario Oficial La Gaceta de la Guía de Trámites del Archivo Nacional.</t>
  </si>
  <si>
    <t>Se requiere incrementar los recursos de esta subpartida de lo contrario al finalizar el año no se tendría el contenido presupuestario que se traslada mes a mes a la Asociación Solidarista  del Ministerio de Cultura y Juventud.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</si>
</sst>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0.00\ _P_t_s_-;\-* #,##0.00\ _P_t_s_-;_-* \-??\ _P_t_s_-;_-@_-"/>
    <numFmt numFmtId="166" formatCode="#,##0.0"/>
  </numFmts>
  <fonts count="16" x14ac:knownFonts="1">
    <font>
      <sz val="10"/>
      <name val="Arial"/>
    </font>
    <font>
      <b/>
      <sz val="11"/>
      <name val="Arial"/>
      <family val="2"/>
    </font>
    <font>
      <b/>
      <u/>
      <sz val="11"/>
      <name val="Arial"/>
      <family val="2"/>
    </font>
    <font>
      <b/>
      <u/>
      <sz val="12"/>
      <name val="Arial"/>
      <family val="2"/>
    </font>
    <font>
      <sz val="10"/>
      <name val="Arial"/>
      <family val="2"/>
    </font>
    <font>
      <b/>
      <sz val="10"/>
      <name val="Arial"/>
      <family val="2"/>
    </font>
    <font>
      <b/>
      <i/>
      <sz val="10"/>
      <name val="Arial"/>
      <family val="2"/>
    </font>
    <font>
      <i/>
      <sz val="10"/>
      <name val="Arial"/>
      <family val="2"/>
    </font>
    <font>
      <i/>
      <sz val="8"/>
      <name val="Arial"/>
      <family val="2"/>
    </font>
    <font>
      <i/>
      <sz val="9"/>
      <name val="Arial"/>
      <family val="2"/>
    </font>
    <font>
      <sz val="9"/>
      <name val="Arial"/>
      <family val="2"/>
    </font>
    <font>
      <b/>
      <sz val="11"/>
      <name val="Tahoma"/>
      <family val="2"/>
    </font>
    <font>
      <b/>
      <sz val="10"/>
      <name val="Tahoma"/>
      <family val="2"/>
    </font>
    <font>
      <sz val="10"/>
      <name val="Tahoma"/>
      <family val="2"/>
    </font>
    <font>
      <b/>
      <u/>
      <sz val="10"/>
      <name val="Tahoma"/>
      <family val="2"/>
    </font>
    <font>
      <i/>
      <sz val="10"/>
      <name val="Tahoma"/>
      <family val="2"/>
    </font>
  </fonts>
  <fills count="5">
    <fill>
      <patternFill patternType="none"/>
    </fill>
    <fill>
      <patternFill patternType="gray125"/>
    </fill>
    <fill>
      <patternFill patternType="solid">
        <fgColor rgb="FFFFFF00"/>
        <bgColor indexed="64"/>
      </patternFill>
    </fill>
    <fill>
      <patternFill patternType="solid">
        <fgColor indexed="9"/>
        <bgColor indexed="26"/>
      </patternFill>
    </fill>
    <fill>
      <patternFill patternType="solid">
        <fgColor indexed="13"/>
        <bgColor indexed="26"/>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4" fillId="0" borderId="0" applyFont="0" applyFill="0" applyBorder="0" applyAlignment="0" applyProtection="0"/>
    <xf numFmtId="0" fontId="4" fillId="0" borderId="0"/>
    <xf numFmtId="165" fontId="4" fillId="0" borderId="0" applyFill="0" applyBorder="0" applyAlignment="0" applyProtection="0"/>
    <xf numFmtId="9" fontId="4" fillId="0" borderId="0" applyFill="0" applyBorder="0" applyAlignment="0" applyProtection="0"/>
  </cellStyleXfs>
  <cellXfs count="93">
    <xf numFmtId="0" fontId="0" fillId="0" borderId="0" xfId="0"/>
    <xf numFmtId="0" fontId="3" fillId="0" borderId="0" xfId="0" applyFont="1" applyFill="1" applyAlignment="1">
      <alignment horizontal="center"/>
    </xf>
    <xf numFmtId="164" fontId="3" fillId="0" borderId="0" xfId="1" applyFont="1" applyFill="1" applyAlignment="1">
      <alignment horizontal="center"/>
    </xf>
    <xf numFmtId="0" fontId="0" fillId="0" borderId="0" xfId="0" applyAlignment="1">
      <alignment horizontal="left"/>
    </xf>
    <xf numFmtId="0" fontId="4" fillId="0" borderId="0" xfId="0" applyFont="1" applyAlignment="1">
      <alignment horizontal="left"/>
    </xf>
    <xf numFmtId="164" fontId="0" fillId="0" borderId="0" xfId="1" applyFont="1"/>
    <xf numFmtId="0" fontId="0" fillId="0" borderId="0" xfId="0" applyAlignment="1">
      <alignment horizontal="centerContinuous"/>
    </xf>
    <xf numFmtId="164" fontId="0" fillId="0" borderId="0" xfId="1" applyFont="1" applyAlignment="1">
      <alignment horizontal="centerContinuous"/>
    </xf>
    <xf numFmtId="0" fontId="5" fillId="0" borderId="0" xfId="0" applyFont="1" applyAlignment="1">
      <alignment horizontal="left"/>
    </xf>
    <xf numFmtId="0" fontId="5" fillId="0" borderId="0" xfId="0" applyFont="1" applyAlignment="1">
      <alignment horizontal="center"/>
    </xf>
    <xf numFmtId="164" fontId="5" fillId="0" borderId="0" xfId="1" applyFont="1"/>
    <xf numFmtId="0" fontId="5" fillId="0" borderId="0" xfId="0" applyFont="1"/>
    <xf numFmtId="164" fontId="0" fillId="0" borderId="0" xfId="0" applyNumberFormat="1"/>
    <xf numFmtId="0" fontId="0" fillId="0" borderId="0" xfId="0" quotePrefix="1" applyAlignment="1">
      <alignment horizontal="left"/>
    </xf>
    <xf numFmtId="0" fontId="5" fillId="0" borderId="0" xfId="0" quotePrefix="1" applyFont="1" applyAlignment="1">
      <alignment horizontal="left"/>
    </xf>
    <xf numFmtId="0" fontId="5" fillId="0" borderId="1" xfId="0" applyFont="1" applyBorder="1"/>
    <xf numFmtId="164" fontId="0" fillId="0" borderId="1" xfId="1" applyFont="1" applyBorder="1"/>
    <xf numFmtId="164" fontId="5" fillId="0" borderId="1" xfId="1" applyFont="1" applyBorder="1"/>
    <xf numFmtId="43" fontId="0" fillId="0" borderId="0" xfId="0" applyNumberFormat="1"/>
    <xf numFmtId="164" fontId="5" fillId="0" borderId="0" xfId="1" applyFont="1" applyAlignment="1">
      <alignment horizontal="center"/>
    </xf>
    <xf numFmtId="164" fontId="4" fillId="2" borderId="0" xfId="1" applyFont="1" applyFill="1"/>
    <xf numFmtId="164" fontId="6" fillId="0" borderId="0" xfId="1" applyFont="1" applyAlignment="1">
      <alignment horizontal="center"/>
    </xf>
    <xf numFmtId="164" fontId="4" fillId="0" borderId="0" xfId="1" applyFont="1" applyAlignment="1">
      <alignment horizontal="center"/>
    </xf>
    <xf numFmtId="0" fontId="7" fillId="0" borderId="0" xfId="0" applyFont="1" applyAlignment="1">
      <alignment horizontal="left"/>
    </xf>
    <xf numFmtId="164" fontId="7" fillId="0" borderId="0" xfId="1" applyFont="1" applyAlignment="1">
      <alignment horizontal="center"/>
    </xf>
    <xf numFmtId="164" fontId="4" fillId="0" borderId="0" xfId="1" applyFont="1"/>
    <xf numFmtId="43" fontId="7" fillId="0" borderId="0" xfId="0" applyNumberFormat="1" applyFont="1"/>
    <xf numFmtId="0" fontId="6" fillId="0" borderId="0" xfId="0" applyFont="1" applyAlignment="1">
      <alignment horizontal="left"/>
    </xf>
    <xf numFmtId="0" fontId="4" fillId="0" borderId="0" xfId="0" applyFont="1" applyAlignment="1"/>
    <xf numFmtId="164" fontId="7" fillId="0" borderId="0" xfId="1" applyFont="1"/>
    <xf numFmtId="0" fontId="5" fillId="0" borderId="0" xfId="0" applyFont="1" applyAlignment="1">
      <alignment wrapText="1"/>
    </xf>
    <xf numFmtId="164" fontId="4" fillId="0" borderId="0" xfId="1" applyFont="1" applyAlignment="1">
      <alignment horizontal="left"/>
    </xf>
    <xf numFmtId="0" fontId="5" fillId="0" borderId="1" xfId="0" applyFont="1" applyBorder="1" applyAlignment="1">
      <alignment horizontal="center"/>
    </xf>
    <xf numFmtId="164" fontId="5" fillId="0" borderId="0" xfId="1" applyFont="1" applyBorder="1"/>
    <xf numFmtId="164" fontId="5" fillId="0" borderId="2" xfId="1" applyFont="1" applyBorder="1"/>
    <xf numFmtId="0" fontId="7" fillId="0" borderId="0" xfId="0" applyFont="1" applyAlignment="1">
      <alignment horizontal="left" wrapText="1"/>
    </xf>
    <xf numFmtId="165" fontId="12" fillId="3" borderId="0" xfId="3" applyFont="1" applyFill="1" applyBorder="1" applyAlignment="1" applyProtection="1"/>
    <xf numFmtId="4" fontId="12" fillId="3" borderId="0" xfId="2" applyNumberFormat="1" applyFont="1" applyFill="1"/>
    <xf numFmtId="0" fontId="12" fillId="3" borderId="0" xfId="2" applyFont="1" applyFill="1" applyAlignment="1">
      <alignment horizontal="right"/>
    </xf>
    <xf numFmtId="0" fontId="12" fillId="3" borderId="0" xfId="2" applyFont="1" applyFill="1"/>
    <xf numFmtId="165" fontId="13" fillId="3" borderId="0" xfId="3" applyFont="1" applyFill="1" applyBorder="1" applyAlignment="1" applyProtection="1"/>
    <xf numFmtId="4" fontId="13" fillId="3" borderId="0" xfId="2" applyNumberFormat="1" applyFont="1" applyFill="1"/>
    <xf numFmtId="0" fontId="13" fillId="3" borderId="0" xfId="2" applyFont="1" applyFill="1" applyAlignment="1">
      <alignment horizontal="right"/>
    </xf>
    <xf numFmtId="0" fontId="13" fillId="3" borderId="0" xfId="2" applyFont="1" applyFill="1"/>
    <xf numFmtId="0" fontId="13" fillId="3" borderId="0" xfId="2" applyFont="1" applyFill="1" applyAlignment="1"/>
    <xf numFmtId="0" fontId="13" fillId="3" borderId="0" xfId="2" applyFont="1" applyFill="1" applyAlignment="1">
      <alignment horizontal="left" wrapText="1"/>
    </xf>
    <xf numFmtId="165" fontId="12" fillId="3" borderId="0" xfId="3" applyFont="1" applyFill="1" applyBorder="1" applyAlignment="1" applyProtection="1">
      <alignment horizontal="center"/>
    </xf>
    <xf numFmtId="49" fontId="14" fillId="3" borderId="0" xfId="2" applyNumberFormat="1" applyFont="1" applyFill="1" applyBorder="1" applyAlignment="1"/>
    <xf numFmtId="49" fontId="14" fillId="3" borderId="0" xfId="2" applyNumberFormat="1" applyFont="1" applyFill="1" applyBorder="1" applyAlignment="1">
      <alignment horizontal="left"/>
    </xf>
    <xf numFmtId="49" fontId="14" fillId="3" borderId="0" xfId="2" applyNumberFormat="1" applyFont="1" applyFill="1" applyBorder="1" applyAlignment="1">
      <alignment horizontal="center"/>
    </xf>
    <xf numFmtId="0" fontId="12" fillId="3" borderId="0" xfId="2" applyFont="1" applyFill="1" applyAlignment="1"/>
    <xf numFmtId="0" fontId="12" fillId="3" borderId="0" xfId="2" applyFont="1" applyFill="1" applyAlignment="1">
      <alignment horizontal="left" wrapText="1"/>
    </xf>
    <xf numFmtId="165" fontId="13" fillId="3" borderId="0" xfId="3" applyFont="1" applyFill="1" applyBorder="1" applyAlignment="1" applyProtection="1">
      <alignment horizontal="center"/>
    </xf>
    <xf numFmtId="3" fontId="13" fillId="4" borderId="3" xfId="2" applyNumberFormat="1" applyFont="1" applyFill="1" applyBorder="1"/>
    <xf numFmtId="3" fontId="13" fillId="4" borderId="3" xfId="2" applyNumberFormat="1" applyFont="1" applyFill="1" applyBorder="1" applyAlignment="1">
      <alignment horizontal="right"/>
    </xf>
    <xf numFmtId="0" fontId="13" fillId="3" borderId="3" xfId="2" applyFont="1" applyFill="1" applyBorder="1"/>
    <xf numFmtId="0" fontId="12" fillId="3" borderId="0" xfId="2" applyFont="1" applyFill="1" applyAlignment="1">
      <alignment horizontal="left"/>
    </xf>
    <xf numFmtId="0" fontId="13" fillId="3" borderId="0" xfId="2" applyFont="1" applyFill="1" applyAlignment="1">
      <alignment horizontal="left"/>
    </xf>
    <xf numFmtId="166" fontId="13" fillId="3" borderId="0" xfId="2" applyNumberFormat="1" applyFont="1" applyFill="1" applyAlignment="1">
      <alignment horizontal="left"/>
    </xf>
    <xf numFmtId="0" fontId="13" fillId="3" borderId="0" xfId="2" applyFont="1" applyFill="1" applyAlignment="1">
      <alignment horizontal="left" vertical="distributed"/>
    </xf>
    <xf numFmtId="0" fontId="12" fillId="3" borderId="0" xfId="2" applyFont="1" applyFill="1" applyAlignment="1">
      <alignment horizontal="left" vertical="distributed" wrapText="1"/>
    </xf>
    <xf numFmtId="0" fontId="12" fillId="3" borderId="0" xfId="2" applyFont="1" applyFill="1" applyAlignment="1">
      <alignment horizontal="left" vertical="distributed"/>
    </xf>
    <xf numFmtId="0" fontId="12" fillId="3" borderId="0" xfId="2" applyFont="1" applyFill="1" applyAlignment="1">
      <alignment horizontal="justify" wrapText="1"/>
    </xf>
    <xf numFmtId="0" fontId="13" fillId="3" borderId="0" xfId="2" applyFont="1" applyFill="1" applyAlignment="1">
      <alignment horizontal="justify" wrapText="1"/>
    </xf>
    <xf numFmtId="0" fontId="12" fillId="3" borderId="0" xfId="2" applyFont="1" applyFill="1" applyAlignment="1">
      <alignment vertical="distributed"/>
    </xf>
    <xf numFmtId="0" fontId="13" fillId="3" borderId="0" xfId="2" applyFont="1" applyFill="1" applyAlignment="1">
      <alignment vertical="distributed"/>
    </xf>
    <xf numFmtId="165" fontId="13" fillId="3" borderId="0" xfId="2" applyNumberFormat="1" applyFont="1" applyFill="1"/>
    <xf numFmtId="0" fontId="12" fillId="3" borderId="0" xfId="2" applyFont="1" applyFill="1" applyBorder="1" applyAlignment="1">
      <alignment horizontal="left" wrapText="1"/>
    </xf>
    <xf numFmtId="165" fontId="12" fillId="3" borderId="1" xfId="3" applyFont="1" applyFill="1" applyBorder="1" applyAlignment="1" applyProtection="1">
      <alignment horizontal="center"/>
    </xf>
    <xf numFmtId="0" fontId="14" fillId="3" borderId="0" xfId="2" applyFont="1" applyFill="1" applyBorder="1" applyAlignment="1"/>
    <xf numFmtId="0" fontId="14" fillId="3" borderId="0" xfId="2" applyFont="1" applyFill="1" applyBorder="1" applyAlignment="1">
      <alignment horizontal="left"/>
    </xf>
    <xf numFmtId="0" fontId="12" fillId="3" borderId="0" xfId="2" applyFont="1" applyFill="1" applyBorder="1" applyAlignment="1"/>
    <xf numFmtId="166" fontId="13" fillId="3" borderId="0" xfId="2" applyNumberFormat="1" applyFont="1" applyFill="1" applyAlignment="1"/>
    <xf numFmtId="166" fontId="13" fillId="3" borderId="0" xfId="2" applyNumberFormat="1" applyFont="1" applyFill="1"/>
    <xf numFmtId="0" fontId="13" fillId="3" borderId="0" xfId="2" applyFont="1" applyFill="1" applyAlignment="1">
      <alignment horizontal="center"/>
    </xf>
    <xf numFmtId="165" fontId="12" fillId="3" borderId="0" xfId="2" applyNumberFormat="1" applyFont="1" applyFill="1" applyAlignment="1">
      <alignment horizontal="center"/>
    </xf>
    <xf numFmtId="0" fontId="12" fillId="3" borderId="0" xfId="2" applyFont="1" applyFill="1" applyAlignment="1">
      <alignment horizontal="center"/>
    </xf>
    <xf numFmtId="43" fontId="13" fillId="3" borderId="0" xfId="2" applyNumberFormat="1" applyFont="1" applyFill="1"/>
    <xf numFmtId="0" fontId="15" fillId="3" borderId="0" xfId="2" applyFont="1" applyFill="1" applyAlignment="1">
      <alignment horizontal="justify" wrapText="1"/>
    </xf>
    <xf numFmtId="165" fontId="12" fillId="3" borderId="1" xfId="3" applyFont="1" applyFill="1" applyBorder="1" applyAlignment="1" applyProtection="1"/>
    <xf numFmtId="0" fontId="13" fillId="3" borderId="0" xfId="2" applyFont="1" applyFill="1" applyAlignment="1">
      <alignment wrapText="1"/>
    </xf>
    <xf numFmtId="0" fontId="13" fillId="3" borderId="0" xfId="2" applyFont="1" applyFill="1" applyAlignment="1">
      <alignment horizontal="justify" vertical="justify" wrapText="1"/>
    </xf>
    <xf numFmtId="0" fontId="13" fillId="3" borderId="3" xfId="2" applyFont="1" applyFill="1" applyBorder="1" applyAlignment="1">
      <alignment horizontal="right"/>
    </xf>
    <xf numFmtId="4" fontId="13" fillId="3" borderId="3" xfId="2" applyNumberFormat="1" applyFont="1" applyFill="1" applyBorder="1"/>
    <xf numFmtId="9" fontId="4" fillId="3" borderId="3" xfId="4" applyFill="1" applyBorder="1" applyAlignment="1">
      <alignment horizontal="right"/>
    </xf>
    <xf numFmtId="9" fontId="4" fillId="3" borderId="3" xfId="4" applyFill="1" applyBorder="1"/>
    <xf numFmtId="0" fontId="2" fillId="0" borderId="0" xfId="0" applyFont="1" applyFill="1" applyAlignment="1">
      <alignment horizontal="center"/>
    </xf>
    <xf numFmtId="164" fontId="5" fillId="0" borderId="0" xfId="1"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7" fillId="0" borderId="0" xfId="0" applyFont="1" applyAlignment="1">
      <alignment horizontal="justify" wrapText="1"/>
    </xf>
    <xf numFmtId="0" fontId="11" fillId="3" borderId="0" xfId="2" applyFont="1" applyFill="1" applyBorder="1" applyAlignment="1">
      <alignment horizontal="center"/>
    </xf>
    <xf numFmtId="0" fontId="13" fillId="3" borderId="0" xfId="2" applyFont="1" applyFill="1" applyAlignment="1">
      <alignment horizontal="justify" vertical="distributed"/>
    </xf>
  </cellXfs>
  <cellStyles count="5">
    <cellStyle name="Millares" xfId="1" builtinId="3"/>
    <cellStyle name="Millares 2" xfId="3"/>
    <cellStyle name="Normal" xfId="0" builtinId="0"/>
    <cellStyle name="Normal 2" xfId="2"/>
    <cellStyle name="Porcentaj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3</xdr:row>
      <xdr:rowOff>96342</xdr:rowOff>
    </xdr:to>
    <xdr:pic>
      <xdr:nvPicPr>
        <xdr:cNvPr id="2" name="Imagen 1" descr="FirmaCorreo_Bicentenar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6875" cy="639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914400</xdr:colOff>
      <xdr:row>5</xdr:row>
      <xdr:rowOff>26902</xdr:rowOff>
    </xdr:to>
    <xdr:pic>
      <xdr:nvPicPr>
        <xdr:cNvPr id="2" name="Imagen 1" descr="FirmaCorreo_Bicentenar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81225" cy="836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bina/Documents/2016/Presupuesto%202016/Modificaci&#243;n%20N%201-2016%20Corregi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9/Modificaciones/Modificaci&#243;n%20N&#186;1/Modificaci&#243;n%20N&#186;1-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urbina/AppData/Local/Microsoft/Windows/INetCache/Content.Outlook/9692QHKP/Presupuesto%20Extraordinario%2001-2018%20visto%20bueno%20D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9/Modificaciones/Modificaci&#243;n%20N&#186;2/Modificaci&#243;n%20N&#186;2-20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urbina/OneDrive%20-%20DIRECCI&#211;N%20GENERAL%20ARCHIVO%20NACIONAL/2019/Modificaciones/Modificaci&#243;n%20N&#186;3/Modificaci&#243;n%20N&#186;3-2019%20deta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sheetName val="MAYORIZACIÓN"/>
      <sheetName val="Total por Subp"/>
      <sheetName val="SIIP"/>
      <sheetName val="BOS"/>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CGR (2)"/>
      <sheetName val="CUENTAS"/>
      <sheetName val="DEPTOS"/>
      <sheetName val="CTAS"/>
      <sheetName val="SOLICITUD CGR"/>
      <sheetName val="SOLICITUD"/>
      <sheetName val="MAYORIZACIÓN"/>
      <sheetName val="Total por Subp"/>
      <sheetName val="Fuente"/>
      <sheetName val="Mayoriza Fuente"/>
      <sheetName val="Modificación  "/>
      <sheetName val="Justificación1"/>
      <sheetName val="Mod.Fuente"/>
      <sheetName val="SIIP "/>
      <sheetName val="BOS Reversar"/>
      <sheetName val="BOS"/>
    </sheetNames>
    <sheetDataSet>
      <sheetData sheetId="0"/>
      <sheetData sheetId="1">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2"/>
      <sheetData sheetId="3"/>
      <sheetData sheetId="4"/>
      <sheetData sheetId="5">
        <row r="2">
          <cell r="A2" t="str">
            <v xml:space="preserve"> MODIFICACIÓN  PRESUPUESTARIA Nº1-2019</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IP"/>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Fuente"/>
      <sheetName val="Mayoriza Fuente"/>
      <sheetName val="Modificación  "/>
      <sheetName val="Justificación1"/>
      <sheetName val="SIIP "/>
      <sheetName val="BOS"/>
    </sheetNames>
    <sheetDataSet>
      <sheetData sheetId="0"/>
      <sheetData sheetId="1"/>
      <sheetData sheetId="2"/>
      <sheetData sheetId="3">
        <row r="2">
          <cell r="A2" t="str">
            <v xml:space="preserve"> MODIFICACIÓN  PRESUPUESTARIA Nº2-2019</v>
          </cell>
        </row>
      </sheetData>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SIIP  (2)"/>
      <sheetName val="SIIP "/>
      <sheetName val="BOS"/>
    </sheetNames>
    <sheetDataSet>
      <sheetData sheetId="0">
        <row r="1">
          <cell r="A1">
            <v>0</v>
          </cell>
        </row>
      </sheetData>
      <sheetData sheetId="1" refreshError="1"/>
      <sheetData sheetId="2"/>
      <sheetData sheetId="3">
        <row r="2">
          <cell r="A2" t="str">
            <v xml:space="preserve"> MODIFICACIÓN  PRESUPUESTARIA Nº3-2019</v>
          </cell>
        </row>
      </sheetData>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6"/>
  <sheetViews>
    <sheetView topLeftCell="A37" zoomScaleNormal="100" workbookViewId="0">
      <selection activeCell="B43" sqref="B43:D43"/>
    </sheetView>
  </sheetViews>
  <sheetFormatPr baseColWidth="10" defaultRowHeight="12.75" x14ac:dyDescent="0.2"/>
  <cols>
    <col min="1" max="1" width="19.5703125" style="3" customWidth="1"/>
    <col min="2" max="2" width="47.85546875" customWidth="1"/>
    <col min="3" max="3" width="16.5703125" style="5" bestFit="1" customWidth="1"/>
    <col min="4" max="4" width="17.85546875" style="5" customWidth="1"/>
    <col min="5" max="5" width="14.85546875" bestFit="1" customWidth="1"/>
    <col min="6" max="6" width="16.5703125" bestFit="1" customWidth="1"/>
    <col min="7" max="7" width="15.28515625" customWidth="1"/>
    <col min="8" max="8" width="20.42578125" customWidth="1"/>
    <col min="9" max="9" width="18.5703125" customWidth="1"/>
    <col min="10" max="11" width="17" customWidth="1"/>
  </cols>
  <sheetData>
    <row r="2" spans="1:10" ht="15" x14ac:dyDescent="0.25">
      <c r="A2" s="88" t="s">
        <v>0</v>
      </c>
      <c r="B2" s="88"/>
      <c r="C2" s="88"/>
      <c r="D2" s="88"/>
    </row>
    <row r="3" spans="1:10" ht="15" x14ac:dyDescent="0.25">
      <c r="A3" s="88" t="s">
        <v>1</v>
      </c>
      <c r="B3" s="88"/>
      <c r="C3" s="88"/>
      <c r="D3" s="88"/>
    </row>
    <row r="4" spans="1:10" ht="15" x14ac:dyDescent="0.25">
      <c r="A4" s="88" t="s">
        <v>2</v>
      </c>
      <c r="B4" s="88"/>
      <c r="C4" s="88"/>
      <c r="D4" s="88"/>
    </row>
    <row r="5" spans="1:10" ht="15" x14ac:dyDescent="0.25">
      <c r="A5" s="86" t="s">
        <v>3</v>
      </c>
      <c r="B5" s="86"/>
      <c r="C5" s="86"/>
      <c r="D5" s="86"/>
      <c r="J5" t="s">
        <v>4</v>
      </c>
    </row>
    <row r="6" spans="1:10" ht="15.75" x14ac:dyDescent="0.25">
      <c r="A6" s="1"/>
      <c r="B6" s="1"/>
      <c r="C6" s="2"/>
      <c r="D6" s="2"/>
      <c r="G6" s="3" t="s">
        <v>5</v>
      </c>
      <c r="H6" s="4" t="s">
        <v>6</v>
      </c>
      <c r="I6" s="5"/>
      <c r="J6" s="5">
        <v>185800000</v>
      </c>
    </row>
    <row r="7" spans="1:10" x14ac:dyDescent="0.2">
      <c r="A7" s="6"/>
      <c r="B7" s="6"/>
      <c r="C7" s="7"/>
      <c r="D7" s="7"/>
      <c r="G7" s="3" t="s">
        <v>7</v>
      </c>
      <c r="H7" s="4" t="s">
        <v>8</v>
      </c>
      <c r="I7" s="5"/>
    </row>
    <row r="8" spans="1:10" x14ac:dyDescent="0.2">
      <c r="A8" s="8" t="s">
        <v>9</v>
      </c>
      <c r="B8" s="9" t="s">
        <v>10</v>
      </c>
      <c r="C8" s="87" t="s">
        <v>11</v>
      </c>
      <c r="D8" s="87"/>
      <c r="E8" s="87"/>
    </row>
    <row r="9" spans="1:10" x14ac:dyDescent="0.2">
      <c r="E9" s="5"/>
    </row>
    <row r="10" spans="1:10" hidden="1" x14ac:dyDescent="0.2">
      <c r="A10" s="4" t="s">
        <v>12</v>
      </c>
      <c r="B10" s="8" t="s">
        <v>13</v>
      </c>
      <c r="E10" s="10">
        <f>+C12</f>
        <v>0</v>
      </c>
    </row>
    <row r="11" spans="1:10" hidden="1" x14ac:dyDescent="0.2">
      <c r="B11" s="4"/>
      <c r="E11" s="10"/>
    </row>
    <row r="12" spans="1:10" hidden="1" x14ac:dyDescent="0.2">
      <c r="A12" s="8" t="s">
        <v>14</v>
      </c>
      <c r="B12" s="8" t="s">
        <v>15</v>
      </c>
      <c r="C12" s="5">
        <f>+C14</f>
        <v>0</v>
      </c>
      <c r="E12" s="10"/>
    </row>
    <row r="13" spans="1:10" hidden="1" x14ac:dyDescent="0.2">
      <c r="A13" s="8"/>
      <c r="B13" s="8"/>
      <c r="E13" s="10"/>
    </row>
    <row r="14" spans="1:10" hidden="1" x14ac:dyDescent="0.2">
      <c r="A14" s="8" t="s">
        <v>16</v>
      </c>
      <c r="B14" s="8" t="s">
        <v>17</v>
      </c>
      <c r="C14" s="5">
        <f>+C16</f>
        <v>0</v>
      </c>
      <c r="E14" s="10"/>
    </row>
    <row r="15" spans="1:10" hidden="1" x14ac:dyDescent="0.2">
      <c r="E15" s="5"/>
    </row>
    <row r="16" spans="1:10" hidden="1" x14ac:dyDescent="0.2">
      <c r="A16" s="4" t="s">
        <v>18</v>
      </c>
      <c r="B16" s="4" t="s">
        <v>19</v>
      </c>
      <c r="E16" s="10"/>
    </row>
    <row r="17" spans="1:11" hidden="1" x14ac:dyDescent="0.2">
      <c r="B17" s="4"/>
      <c r="E17" s="10"/>
    </row>
    <row r="18" spans="1:11" hidden="1" x14ac:dyDescent="0.2">
      <c r="B18" s="4"/>
      <c r="E18" s="10"/>
    </row>
    <row r="19" spans="1:11" s="11" customFormat="1" x14ac:dyDescent="0.2">
      <c r="A19" s="8" t="s">
        <v>20</v>
      </c>
      <c r="B19" s="8" t="s">
        <v>21</v>
      </c>
      <c r="C19" s="10"/>
      <c r="E19" s="10">
        <f>+D21</f>
        <v>134180000</v>
      </c>
    </row>
    <row r="20" spans="1:11" s="11" customFormat="1" x14ac:dyDescent="0.2">
      <c r="A20" s="8"/>
      <c r="B20" s="8"/>
      <c r="C20" s="10"/>
      <c r="D20" s="10"/>
    </row>
    <row r="21" spans="1:11" s="11" customFormat="1" x14ac:dyDescent="0.2">
      <c r="A21" s="8" t="s">
        <v>22</v>
      </c>
      <c r="B21" s="8" t="s">
        <v>23</v>
      </c>
      <c r="C21" s="10"/>
      <c r="D21" s="10">
        <f>+C23+C24</f>
        <v>134180000</v>
      </c>
    </row>
    <row r="22" spans="1:11" s="11" customFormat="1" x14ac:dyDescent="0.2">
      <c r="A22" s="8"/>
      <c r="B22" s="8"/>
      <c r="C22" s="10"/>
      <c r="D22" s="10"/>
      <c r="E22" s="12"/>
    </row>
    <row r="23" spans="1:11" x14ac:dyDescent="0.2">
      <c r="A23" s="3" t="s">
        <v>5</v>
      </c>
      <c r="B23" s="4" t="s">
        <v>6</v>
      </c>
      <c r="C23" s="5">
        <v>134180000</v>
      </c>
      <c r="D23" s="10"/>
      <c r="E23" s="12"/>
      <c r="F23" s="12"/>
    </row>
    <row r="24" spans="1:11" x14ac:dyDescent="0.2">
      <c r="B24" s="4"/>
      <c r="D24" s="10"/>
      <c r="E24" s="12"/>
      <c r="F24" s="12"/>
      <c r="H24" s="5"/>
    </row>
    <row r="25" spans="1:11" x14ac:dyDescent="0.2">
      <c r="B25" s="4"/>
      <c r="D25" s="10"/>
      <c r="H25" s="5"/>
    </row>
    <row r="26" spans="1:11" x14ac:dyDescent="0.2">
      <c r="A26" s="13"/>
      <c r="B26" s="14"/>
      <c r="D26" s="10"/>
      <c r="J26" s="5"/>
      <c r="K26" t="s">
        <v>24</v>
      </c>
    </row>
    <row r="27" spans="1:11" x14ac:dyDescent="0.2">
      <c r="H27" s="5"/>
      <c r="J27" s="5"/>
      <c r="K27" t="s">
        <v>25</v>
      </c>
    </row>
    <row r="28" spans="1:11" ht="13.5" thickBot="1" x14ac:dyDescent="0.25">
      <c r="B28" s="15" t="s">
        <v>26</v>
      </c>
      <c r="C28" s="16"/>
      <c r="D28" s="17"/>
      <c r="E28" s="17">
        <f>+E19+E10</f>
        <v>134180000</v>
      </c>
      <c r="J28" s="5"/>
      <c r="K28" t="s">
        <v>24</v>
      </c>
    </row>
    <row r="29" spans="1:11" ht="13.5" thickTop="1" x14ac:dyDescent="0.2">
      <c r="B29" s="11"/>
      <c r="D29" s="10"/>
      <c r="H29" s="5"/>
      <c r="J29" s="12"/>
    </row>
    <row r="30" spans="1:11" x14ac:dyDescent="0.2">
      <c r="B30" s="11"/>
      <c r="D30" s="10"/>
    </row>
    <row r="31" spans="1:11" x14ac:dyDescent="0.2">
      <c r="B31" s="11"/>
      <c r="D31" s="10"/>
      <c r="H31" s="18"/>
    </row>
    <row r="33" spans="1:10" x14ac:dyDescent="0.2">
      <c r="H33" s="18"/>
    </row>
    <row r="34" spans="1:10" x14ac:dyDescent="0.2">
      <c r="A34" s="89"/>
      <c r="B34" s="89"/>
      <c r="C34" s="89"/>
    </row>
    <row r="35" spans="1:10" ht="15" x14ac:dyDescent="0.25">
      <c r="A35" s="9"/>
      <c r="B35" s="86" t="s">
        <v>27</v>
      </c>
      <c r="C35" s="86"/>
      <c r="D35" s="86"/>
    </row>
    <row r="36" spans="1:10" x14ac:dyDescent="0.2">
      <c r="A36" s="9"/>
      <c r="B36" s="9"/>
      <c r="C36" s="19"/>
      <c r="H36" s="20"/>
    </row>
    <row r="37" spans="1:10" x14ac:dyDescent="0.2">
      <c r="A37" s="8" t="s">
        <v>9</v>
      </c>
      <c r="B37" s="9" t="s">
        <v>10</v>
      </c>
      <c r="C37" s="87" t="s">
        <v>11</v>
      </c>
      <c r="D37" s="87"/>
      <c r="E37" s="87"/>
    </row>
    <row r="38" spans="1:10" x14ac:dyDescent="0.2">
      <c r="A38" s="8"/>
      <c r="B38" s="9"/>
      <c r="C38" s="19"/>
      <c r="D38" s="19"/>
    </row>
    <row r="39" spans="1:10" x14ac:dyDescent="0.2">
      <c r="A39" s="8"/>
      <c r="B39" s="8" t="s">
        <v>28</v>
      </c>
      <c r="C39" s="19"/>
      <c r="E39" s="19">
        <f>+D41</f>
        <v>1805000</v>
      </c>
    </row>
    <row r="40" spans="1:10" x14ac:dyDescent="0.2">
      <c r="A40" s="8"/>
      <c r="B40" s="8"/>
      <c r="C40" s="19"/>
      <c r="D40" s="19"/>
    </row>
    <row r="41" spans="1:10" x14ac:dyDescent="0.2">
      <c r="A41" s="8"/>
      <c r="B41" s="8" t="s">
        <v>29</v>
      </c>
      <c r="C41" s="19"/>
      <c r="D41" s="19">
        <f>+D42</f>
        <v>1805000</v>
      </c>
    </row>
    <row r="42" spans="1:10" x14ac:dyDescent="0.2">
      <c r="A42" s="4" t="s">
        <v>30</v>
      </c>
      <c r="B42" s="4" t="s">
        <v>31</v>
      </c>
      <c r="C42" s="21"/>
      <c r="D42" s="22">
        <f>+C43</f>
        <v>1805000</v>
      </c>
    </row>
    <row r="43" spans="1:10" x14ac:dyDescent="0.2">
      <c r="A43" s="4"/>
      <c r="B43" s="23" t="s">
        <v>32</v>
      </c>
      <c r="C43" s="24">
        <v>1805000</v>
      </c>
      <c r="D43" s="22"/>
    </row>
    <row r="44" spans="1:10" x14ac:dyDescent="0.2">
      <c r="A44" s="8"/>
      <c r="B44" s="9"/>
      <c r="C44" s="21"/>
      <c r="D44" s="19"/>
    </row>
    <row r="45" spans="1:10" x14ac:dyDescent="0.2">
      <c r="A45" s="8"/>
      <c r="B45" s="8" t="s">
        <v>33</v>
      </c>
      <c r="C45" s="10"/>
      <c r="E45" s="10">
        <f>+D47+D52+D57+D63</f>
        <v>126194842.06</v>
      </c>
      <c r="J45" s="12"/>
    </row>
    <row r="46" spans="1:10" x14ac:dyDescent="0.2">
      <c r="A46" s="8"/>
      <c r="B46" s="8"/>
      <c r="C46" s="10"/>
      <c r="D46" s="10"/>
      <c r="J46" s="12"/>
    </row>
    <row r="47" spans="1:10" ht="16.5" customHeight="1" x14ac:dyDescent="0.2">
      <c r="A47" s="8"/>
      <c r="B47" s="8" t="s">
        <v>34</v>
      </c>
      <c r="C47" s="10"/>
      <c r="D47" s="10">
        <f>+D48</f>
        <v>84125000</v>
      </c>
      <c r="J47" s="12"/>
    </row>
    <row r="48" spans="1:10" x14ac:dyDescent="0.2">
      <c r="A48" s="4" t="s">
        <v>35</v>
      </c>
      <c r="B48" s="4" t="s">
        <v>36</v>
      </c>
      <c r="C48" s="10"/>
      <c r="D48" s="25">
        <f>+C50+60494842.06+17630157.94</f>
        <v>84125000</v>
      </c>
      <c r="G48">
        <f>60494842.06+17000000</f>
        <v>77494842.060000002</v>
      </c>
      <c r="J48" s="12"/>
    </row>
    <row r="49" spans="1:10" x14ac:dyDescent="0.2">
      <c r="A49" s="4"/>
      <c r="B49" s="23" t="s">
        <v>32</v>
      </c>
      <c r="C49" s="26">
        <v>78125000</v>
      </c>
      <c r="D49" s="25"/>
      <c r="J49" s="12"/>
    </row>
    <row r="50" spans="1:10" x14ac:dyDescent="0.2">
      <c r="A50" s="4"/>
      <c r="B50" s="23" t="s">
        <v>37</v>
      </c>
      <c r="C50" s="26">
        <v>6000000</v>
      </c>
      <c r="D50" s="10"/>
      <c r="F50">
        <f>(248927224-750000)/2</f>
        <v>124088612</v>
      </c>
      <c r="G50">
        <v>78125000</v>
      </c>
      <c r="J50" s="12"/>
    </row>
    <row r="51" spans="1:10" x14ac:dyDescent="0.2">
      <c r="A51" s="4"/>
      <c r="B51" s="23"/>
      <c r="C51" s="26"/>
      <c r="D51" s="10"/>
      <c r="G51">
        <f>+G50-G48</f>
        <v>630157.93999999762</v>
      </c>
      <c r="J51" s="12"/>
    </row>
    <row r="52" spans="1:10" x14ac:dyDescent="0.2">
      <c r="A52" s="4" t="s">
        <v>38</v>
      </c>
      <c r="B52" s="23" t="s">
        <v>39</v>
      </c>
      <c r="C52" s="26"/>
      <c r="D52" s="10">
        <f>SUM(C53:C55)</f>
        <v>19869842.060000002</v>
      </c>
      <c r="J52" s="12"/>
    </row>
    <row r="53" spans="1:10" x14ac:dyDescent="0.2">
      <c r="A53" s="4"/>
      <c r="B53" s="23" t="s">
        <v>32</v>
      </c>
      <c r="C53" s="26">
        <v>500000</v>
      </c>
      <c r="J53" s="12"/>
    </row>
    <row r="54" spans="1:10" x14ac:dyDescent="0.2">
      <c r="A54" s="4"/>
      <c r="B54" s="23" t="s">
        <v>40</v>
      </c>
      <c r="C54" s="26">
        <f>22000000-12630157.94</f>
        <v>9369842.0600000005</v>
      </c>
      <c r="J54" s="12"/>
    </row>
    <row r="55" spans="1:10" x14ac:dyDescent="0.2">
      <c r="A55" s="4"/>
      <c r="B55" s="23" t="s">
        <v>41</v>
      </c>
      <c r="C55" s="26">
        <v>10000000</v>
      </c>
      <c r="H55" t="s">
        <v>42</v>
      </c>
    </row>
    <row r="56" spans="1:10" x14ac:dyDescent="0.2">
      <c r="A56" s="4"/>
      <c r="B56" s="23"/>
      <c r="C56" s="26"/>
    </row>
    <row r="57" spans="1:10" hidden="1" x14ac:dyDescent="0.2">
      <c r="A57" s="8">
        <v>5.0199999999999996</v>
      </c>
      <c r="B57" s="8" t="s">
        <v>43</v>
      </c>
      <c r="C57" s="10"/>
      <c r="D57" s="10">
        <f>+D58</f>
        <v>0</v>
      </c>
      <c r="G57" s="18">
        <v>11000000</v>
      </c>
      <c r="H57" t="s">
        <v>44</v>
      </c>
      <c r="I57" t="s">
        <v>45</v>
      </c>
    </row>
    <row r="58" spans="1:10" hidden="1" x14ac:dyDescent="0.2">
      <c r="A58" s="4" t="s">
        <v>46</v>
      </c>
      <c r="B58" s="4" t="s">
        <v>47</v>
      </c>
      <c r="D58" s="5">
        <f>SUM(C59:C61)</f>
        <v>0</v>
      </c>
      <c r="F58">
        <v>0.35</v>
      </c>
      <c r="H58" s="5">
        <v>202114.8</v>
      </c>
      <c r="I58" s="5"/>
    </row>
    <row r="59" spans="1:10" hidden="1" x14ac:dyDescent="0.2">
      <c r="A59" s="4"/>
      <c r="B59" s="23" t="s">
        <v>32</v>
      </c>
      <c r="C59" s="26"/>
      <c r="F59">
        <v>0.4</v>
      </c>
      <c r="H59" s="5">
        <v>3251991</v>
      </c>
      <c r="I59" s="5"/>
    </row>
    <row r="60" spans="1:10" hidden="1" x14ac:dyDescent="0.2">
      <c r="A60" s="4"/>
      <c r="B60" s="23" t="s">
        <v>40</v>
      </c>
      <c r="C60" s="26"/>
      <c r="F60">
        <v>0.25</v>
      </c>
      <c r="H60" s="5">
        <v>6850497.2999999998</v>
      </c>
      <c r="I60" s="5"/>
    </row>
    <row r="61" spans="1:10" ht="12" hidden="1" customHeight="1" x14ac:dyDescent="0.2">
      <c r="A61" s="4"/>
      <c r="B61" s="23" t="s">
        <v>41</v>
      </c>
      <c r="C61" s="26"/>
      <c r="G61" s="18"/>
      <c r="H61" s="5">
        <f>313513.2+16006.65</f>
        <v>329519.85000000003</v>
      </c>
      <c r="I61" s="5"/>
    </row>
    <row r="62" spans="1:10" ht="12" hidden="1" customHeight="1" x14ac:dyDescent="0.2">
      <c r="A62" s="4"/>
      <c r="B62" s="23"/>
      <c r="C62" s="26"/>
      <c r="G62" s="18"/>
      <c r="H62" s="5"/>
      <c r="I62" s="5"/>
    </row>
    <row r="63" spans="1:10" ht="12" customHeight="1" x14ac:dyDescent="0.2">
      <c r="A63" s="8"/>
      <c r="B63" s="27" t="s">
        <v>48</v>
      </c>
      <c r="C63" s="26"/>
      <c r="D63" s="10">
        <f>+D64</f>
        <v>22200000</v>
      </c>
      <c r="G63" s="18"/>
      <c r="H63" s="5"/>
      <c r="I63" s="5"/>
    </row>
    <row r="64" spans="1:10" ht="12" customHeight="1" x14ac:dyDescent="0.2">
      <c r="A64" s="4" t="s">
        <v>49</v>
      </c>
      <c r="B64" s="28" t="s">
        <v>50</v>
      </c>
      <c r="C64" s="26"/>
      <c r="D64" s="5">
        <f>+C65+C66</f>
        <v>22200000</v>
      </c>
      <c r="G64" s="18"/>
      <c r="H64" s="5"/>
      <c r="I64" s="5"/>
    </row>
    <row r="65" spans="1:9" ht="12" customHeight="1" x14ac:dyDescent="0.2">
      <c r="A65" s="4"/>
      <c r="B65" s="23" t="s">
        <v>32</v>
      </c>
      <c r="C65" s="26">
        <v>5000000</v>
      </c>
      <c r="G65" s="18">
        <f>17000000/2</f>
        <v>8500000</v>
      </c>
      <c r="H65" s="5"/>
      <c r="I65" s="5"/>
    </row>
    <row r="66" spans="1:9" ht="12" customHeight="1" x14ac:dyDescent="0.2">
      <c r="A66" s="4"/>
      <c r="B66" s="23" t="s">
        <v>40</v>
      </c>
      <c r="C66" s="29">
        <v>17200000</v>
      </c>
      <c r="G66" s="18"/>
      <c r="H66" s="5">
        <f>SUM(H58:H61)</f>
        <v>10634122.949999999</v>
      </c>
      <c r="I66" s="5"/>
    </row>
    <row r="67" spans="1:9" ht="12" customHeight="1" x14ac:dyDescent="0.2">
      <c r="A67" s="4"/>
      <c r="B67" s="23"/>
      <c r="C67" s="29"/>
      <c r="G67" s="18"/>
      <c r="H67" s="5"/>
      <c r="I67" s="5"/>
    </row>
    <row r="68" spans="1:9" ht="12" customHeight="1" x14ac:dyDescent="0.2">
      <c r="A68" s="8">
        <v>6</v>
      </c>
      <c r="B68" s="11" t="s">
        <v>51</v>
      </c>
      <c r="C68" s="29"/>
      <c r="E68" s="10">
        <f>+D70</f>
        <v>6180157.9400000004</v>
      </c>
      <c r="G68" s="18"/>
      <c r="H68" s="5"/>
      <c r="I68" s="5"/>
    </row>
    <row r="69" spans="1:9" ht="12" customHeight="1" x14ac:dyDescent="0.2">
      <c r="A69" s="8"/>
      <c r="B69" s="11"/>
      <c r="C69" s="29"/>
      <c r="G69" s="18"/>
      <c r="H69" s="5"/>
      <c r="I69" s="5"/>
    </row>
    <row r="70" spans="1:9" ht="12" customHeight="1" x14ac:dyDescent="0.2">
      <c r="A70" s="8">
        <v>6.01</v>
      </c>
      <c r="B70" s="30" t="s">
        <v>52</v>
      </c>
      <c r="C70" s="29"/>
      <c r="D70" s="10">
        <f>+D71</f>
        <v>6180157.9400000004</v>
      </c>
      <c r="G70" s="18"/>
    </row>
    <row r="71" spans="1:9" ht="12" customHeight="1" x14ac:dyDescent="0.2">
      <c r="A71" s="4" t="s">
        <v>53</v>
      </c>
      <c r="B71" s="4" t="s">
        <v>54</v>
      </c>
      <c r="C71" s="29"/>
      <c r="D71" s="5">
        <f>+C72</f>
        <v>6180157.9400000004</v>
      </c>
      <c r="G71" s="18"/>
    </row>
    <row r="72" spans="1:9" x14ac:dyDescent="0.2">
      <c r="B72" s="23" t="s">
        <v>41</v>
      </c>
      <c r="C72" s="29">
        <v>6180157.9400000004</v>
      </c>
      <c r="D72" s="31"/>
    </row>
    <row r="73" spans="1:9" x14ac:dyDescent="0.2">
      <c r="B73" s="23"/>
      <c r="C73" s="29"/>
      <c r="D73" s="31"/>
    </row>
    <row r="74" spans="1:9" ht="13.5" thickBot="1" x14ac:dyDescent="0.25">
      <c r="B74" s="32" t="s">
        <v>55</v>
      </c>
      <c r="C74" s="16"/>
      <c r="D74" s="17"/>
      <c r="E74" s="17">
        <f>SUM(E39:E73)</f>
        <v>134180000</v>
      </c>
    </row>
    <row r="75" spans="1:9" ht="13.5" thickTop="1" x14ac:dyDescent="0.2"/>
    <row r="76" spans="1:9" x14ac:dyDescent="0.2">
      <c r="D76" s="25"/>
    </row>
  </sheetData>
  <mergeCells count="8">
    <mergeCell ref="B35:D35"/>
    <mergeCell ref="C37:E37"/>
    <mergeCell ref="A2:D2"/>
    <mergeCell ref="A3:D3"/>
    <mergeCell ref="A4:D4"/>
    <mergeCell ref="A5:D5"/>
    <mergeCell ref="C8:E8"/>
    <mergeCell ref="A34:C34"/>
  </mergeCells>
  <printOptions horizontalCentered="1" verticalCentered="1"/>
  <pageMargins left="0.39370078740157483" right="0.39370078740157483" top="0.39370078740157483" bottom="0.39370078740157483" header="0" footer="0"/>
  <pageSetup scale="85" orientation="portrait" r:id="rId1"/>
  <headerFooter alignWithMargins="0">
    <oddFooter>&amp;LRealizado por:&amp;RRevisado por:</oddFooter>
  </headerFooter>
  <rowBreaks count="2" manualBreakCount="2">
    <brk id="31" max="4" man="1"/>
    <brk id="78"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opLeftCell="A41" zoomScaleNormal="100" zoomScaleSheetLayoutView="100" workbookViewId="0">
      <selection activeCell="B43" sqref="B43:D43"/>
    </sheetView>
  </sheetViews>
  <sheetFormatPr baseColWidth="10" defaultRowHeight="12.75" x14ac:dyDescent="0.2"/>
  <cols>
    <col min="1" max="1" width="19" customWidth="1"/>
    <col min="2" max="2" width="51.42578125" customWidth="1"/>
    <col min="3" max="3" width="20.140625" customWidth="1"/>
    <col min="4" max="4" width="17.5703125" customWidth="1"/>
    <col min="5" max="5" width="14.85546875" bestFit="1" customWidth="1"/>
    <col min="9" max="9" width="18.140625" customWidth="1"/>
    <col min="10" max="10" width="15.42578125" bestFit="1" customWidth="1"/>
  </cols>
  <sheetData>
    <row r="1" spans="1:5" x14ac:dyDescent="0.2">
      <c r="A1" s="89" t="str">
        <f>+'P.Ext 1'!A2</f>
        <v>PRESUPUESTO EXTRAORDINARIO No. 1-2019</v>
      </c>
      <c r="B1" s="89"/>
      <c r="C1" s="89"/>
      <c r="D1" s="89"/>
      <c r="E1" s="89"/>
    </row>
    <row r="2" spans="1:5" x14ac:dyDescent="0.2">
      <c r="A2" s="89" t="s">
        <v>1</v>
      </c>
      <c r="B2" s="89"/>
      <c r="C2" s="89"/>
      <c r="D2" s="89"/>
      <c r="E2" s="89"/>
    </row>
    <row r="3" spans="1:5" x14ac:dyDescent="0.2">
      <c r="A3" s="89" t="s">
        <v>56</v>
      </c>
      <c r="B3" s="89"/>
      <c r="C3" s="89"/>
      <c r="D3" s="89"/>
      <c r="E3" s="89"/>
    </row>
    <row r="4" spans="1:5" x14ac:dyDescent="0.2">
      <c r="A4" s="89" t="s">
        <v>2</v>
      </c>
      <c r="B4" s="89"/>
      <c r="C4" s="89"/>
      <c r="D4" s="89"/>
      <c r="E4" s="89"/>
    </row>
    <row r="5" spans="1:5" x14ac:dyDescent="0.2">
      <c r="A5" s="9"/>
      <c r="B5" s="9"/>
      <c r="C5" s="9"/>
      <c r="D5" s="9"/>
    </row>
    <row r="6" spans="1:5" x14ac:dyDescent="0.2">
      <c r="A6" s="9"/>
      <c r="B6" s="9"/>
      <c r="C6" s="9"/>
      <c r="D6" s="9"/>
    </row>
    <row r="7" spans="1:5" x14ac:dyDescent="0.2">
      <c r="A7" s="9"/>
      <c r="B7" s="9"/>
      <c r="C7" s="9"/>
      <c r="D7" s="9"/>
    </row>
    <row r="8" spans="1:5" ht="15" x14ac:dyDescent="0.25">
      <c r="A8" s="9"/>
      <c r="B8" s="86" t="s">
        <v>3</v>
      </c>
      <c r="C8" s="86"/>
      <c r="D8" s="86"/>
    </row>
    <row r="9" spans="1:5" x14ac:dyDescent="0.2">
      <c r="A9" s="8" t="s">
        <v>9</v>
      </c>
      <c r="B9" s="9" t="s">
        <v>10</v>
      </c>
      <c r="C9" s="5"/>
      <c r="D9" s="19" t="s">
        <v>11</v>
      </c>
    </row>
    <row r="10" spans="1:5" x14ac:dyDescent="0.2">
      <c r="A10" s="3"/>
      <c r="C10" s="5"/>
      <c r="D10" s="5"/>
    </row>
    <row r="11" spans="1:5" x14ac:dyDescent="0.2">
      <c r="A11" s="8"/>
      <c r="B11" s="8"/>
      <c r="C11" s="10"/>
      <c r="D11" s="10"/>
    </row>
    <row r="12" spans="1:5" x14ac:dyDescent="0.2">
      <c r="A12" s="8" t="s">
        <v>20</v>
      </c>
      <c r="B12" s="8" t="s">
        <v>21</v>
      </c>
      <c r="C12" s="10"/>
      <c r="D12" s="10"/>
      <c r="E12" s="10">
        <f>+D14</f>
        <v>134180000</v>
      </c>
    </row>
    <row r="13" spans="1:5" x14ac:dyDescent="0.2">
      <c r="A13" s="8"/>
      <c r="B13" s="8"/>
      <c r="C13" s="10"/>
      <c r="D13" s="10"/>
    </row>
    <row r="14" spans="1:5" x14ac:dyDescent="0.2">
      <c r="A14" s="8" t="s">
        <v>22</v>
      </c>
      <c r="B14" s="8" t="s">
        <v>23</v>
      </c>
      <c r="C14" s="10"/>
      <c r="D14" s="10">
        <f>+C16+C17</f>
        <v>134180000</v>
      </c>
    </row>
    <row r="15" spans="1:5" x14ac:dyDescent="0.2">
      <c r="A15" s="8"/>
      <c r="B15" s="8"/>
      <c r="C15" s="10"/>
      <c r="D15" s="10"/>
    </row>
    <row r="16" spans="1:5" x14ac:dyDescent="0.2">
      <c r="A16" s="3" t="s">
        <v>5</v>
      </c>
      <c r="B16" s="4" t="s">
        <v>6</v>
      </c>
      <c r="C16" s="5">
        <v>134180000</v>
      </c>
      <c r="D16" s="10"/>
    </row>
    <row r="17" spans="1:5" x14ac:dyDescent="0.2">
      <c r="A17" s="3"/>
      <c r="B17" s="4"/>
      <c r="C17" s="5"/>
      <c r="D17" s="10"/>
    </row>
    <row r="18" spans="1:5" ht="44.25" customHeight="1" x14ac:dyDescent="0.2">
      <c r="A18" s="8"/>
      <c r="B18" s="90" t="s">
        <v>57</v>
      </c>
      <c r="C18" s="90"/>
      <c r="D18" s="90"/>
      <c r="E18" s="10"/>
    </row>
    <row r="19" spans="1:5" x14ac:dyDescent="0.2">
      <c r="A19" s="4"/>
      <c r="B19" s="4"/>
      <c r="C19" s="5"/>
      <c r="D19" s="10"/>
      <c r="E19" s="33"/>
    </row>
    <row r="20" spans="1:5" ht="13.5" thickBot="1" x14ac:dyDescent="0.25">
      <c r="A20" s="3"/>
      <c r="B20" s="4"/>
      <c r="C20" s="5"/>
      <c r="D20" s="10"/>
      <c r="E20" s="34"/>
    </row>
    <row r="21" spans="1:5" ht="14.25" thickTop="1" thickBot="1" x14ac:dyDescent="0.25">
      <c r="A21" s="3"/>
      <c r="B21" s="15" t="s">
        <v>26</v>
      </c>
      <c r="C21" s="16"/>
      <c r="D21" s="16"/>
      <c r="E21" s="17">
        <f>SUM(E12:E20)</f>
        <v>134180000</v>
      </c>
    </row>
    <row r="22" spans="1:5" ht="13.5" thickTop="1" x14ac:dyDescent="0.2">
      <c r="A22" s="9"/>
      <c r="B22" s="9"/>
      <c r="C22" s="9"/>
      <c r="D22" s="9"/>
    </row>
    <row r="23" spans="1:5" x14ac:dyDescent="0.2">
      <c r="A23" s="9"/>
      <c r="B23" s="9"/>
      <c r="C23" s="9"/>
      <c r="D23" s="9"/>
    </row>
    <row r="24" spans="1:5" x14ac:dyDescent="0.2">
      <c r="A24" s="9"/>
      <c r="B24" s="9"/>
      <c r="C24" s="9"/>
      <c r="D24" s="9"/>
    </row>
    <row r="25" spans="1:5" ht="15" x14ac:dyDescent="0.25">
      <c r="A25" s="9"/>
      <c r="B25" s="86" t="s">
        <v>27</v>
      </c>
      <c r="C25" s="86"/>
      <c r="D25" s="86"/>
    </row>
    <row r="26" spans="1:5" x14ac:dyDescent="0.2">
      <c r="A26" s="8"/>
      <c r="B26" s="9"/>
      <c r="C26" s="5"/>
      <c r="D26" s="19"/>
    </row>
    <row r="27" spans="1:5" x14ac:dyDescent="0.2">
      <c r="A27" s="8" t="s">
        <v>9</v>
      </c>
      <c r="B27" s="9" t="s">
        <v>10</v>
      </c>
      <c r="C27" s="87" t="s">
        <v>11</v>
      </c>
      <c r="D27" s="87"/>
      <c r="E27" s="87"/>
    </row>
    <row r="28" spans="1:5" x14ac:dyDescent="0.2">
      <c r="A28" s="8"/>
      <c r="B28" s="9"/>
      <c r="C28" s="19"/>
      <c r="D28" s="19"/>
    </row>
    <row r="29" spans="1:5" x14ac:dyDescent="0.2">
      <c r="A29" s="8"/>
      <c r="B29" s="8" t="s">
        <v>28</v>
      </c>
      <c r="C29" s="19"/>
      <c r="D29" s="5"/>
      <c r="E29" s="19">
        <f>+D31</f>
        <v>1805000</v>
      </c>
    </row>
    <row r="30" spans="1:5" x14ac:dyDescent="0.2">
      <c r="A30" s="8"/>
      <c r="B30" s="8"/>
      <c r="C30" s="19"/>
      <c r="D30" s="19"/>
      <c r="E30" s="12"/>
    </row>
    <row r="31" spans="1:5" x14ac:dyDescent="0.2">
      <c r="A31" s="8"/>
      <c r="B31" s="8" t="s">
        <v>58</v>
      </c>
      <c r="C31" s="19"/>
      <c r="D31" s="19">
        <f>+D32</f>
        <v>1805000</v>
      </c>
    </row>
    <row r="32" spans="1:5" x14ac:dyDescent="0.2">
      <c r="A32" s="4" t="s">
        <v>30</v>
      </c>
      <c r="B32" s="4" t="s">
        <v>31</v>
      </c>
      <c r="C32" s="21"/>
      <c r="D32" s="22">
        <f>+C33</f>
        <v>1805000</v>
      </c>
    </row>
    <row r="33" spans="1:5" x14ac:dyDescent="0.2">
      <c r="A33" s="8"/>
      <c r="B33" s="23" t="s">
        <v>59</v>
      </c>
      <c r="C33" s="24">
        <v>1805000</v>
      </c>
      <c r="D33" s="19"/>
    </row>
    <row r="34" spans="1:5" ht="68.25" customHeight="1" x14ac:dyDescent="0.2">
      <c r="A34" s="8"/>
      <c r="B34" s="90" t="s">
        <v>60</v>
      </c>
      <c r="C34" s="90"/>
      <c r="D34" s="90"/>
    </row>
    <row r="35" spans="1:5" x14ac:dyDescent="0.2">
      <c r="A35" s="8"/>
      <c r="B35" s="9"/>
      <c r="C35" s="21"/>
      <c r="D35" s="19"/>
    </row>
    <row r="36" spans="1:5" x14ac:dyDescent="0.2">
      <c r="A36" s="8"/>
      <c r="B36" s="8"/>
      <c r="C36" s="10"/>
      <c r="D36" s="10"/>
    </row>
    <row r="37" spans="1:5" x14ac:dyDescent="0.2">
      <c r="A37" s="8"/>
      <c r="B37" s="8" t="s">
        <v>33</v>
      </c>
      <c r="C37" s="10"/>
      <c r="D37" s="5"/>
      <c r="E37" s="10">
        <f>+D39+D51+D58+D45</f>
        <v>126194842.06</v>
      </c>
    </row>
    <row r="38" spans="1:5" x14ac:dyDescent="0.2">
      <c r="A38" s="8"/>
      <c r="B38" s="8"/>
      <c r="C38" s="10"/>
      <c r="D38" s="10"/>
    </row>
    <row r="39" spans="1:5" x14ac:dyDescent="0.2">
      <c r="A39" s="8"/>
      <c r="B39" s="8" t="s">
        <v>34</v>
      </c>
      <c r="C39" s="10"/>
      <c r="D39" s="10">
        <f>+D40</f>
        <v>84125000</v>
      </c>
    </row>
    <row r="40" spans="1:5" x14ac:dyDescent="0.2">
      <c r="A40" s="4" t="s">
        <v>35</v>
      </c>
      <c r="B40" s="4" t="s">
        <v>36</v>
      </c>
      <c r="C40" s="10"/>
      <c r="D40" s="25">
        <f>+C42+C41</f>
        <v>84125000</v>
      </c>
    </row>
    <row r="41" spans="1:5" x14ac:dyDescent="0.2">
      <c r="A41" s="4"/>
      <c r="B41" s="4" t="s">
        <v>61</v>
      </c>
      <c r="C41" s="26">
        <v>78125000</v>
      </c>
      <c r="D41" s="25"/>
    </row>
    <row r="42" spans="1:5" x14ac:dyDescent="0.2">
      <c r="A42" s="4"/>
      <c r="B42" s="23" t="s">
        <v>62</v>
      </c>
      <c r="C42" s="26">
        <v>6000000</v>
      </c>
      <c r="D42" s="10"/>
    </row>
    <row r="43" spans="1:5" ht="274.5" customHeight="1" x14ac:dyDescent="0.2">
      <c r="A43" s="4"/>
      <c r="B43" s="90" t="s">
        <v>63</v>
      </c>
      <c r="C43" s="90"/>
      <c r="D43" s="90"/>
    </row>
    <row r="44" spans="1:5" x14ac:dyDescent="0.2">
      <c r="A44" s="4"/>
      <c r="B44" s="35"/>
      <c r="C44" s="35"/>
      <c r="D44" s="10"/>
    </row>
    <row r="45" spans="1:5" x14ac:dyDescent="0.2">
      <c r="A45" s="4" t="s">
        <v>38</v>
      </c>
      <c r="B45" s="4" t="s">
        <v>39</v>
      </c>
      <c r="C45" s="26"/>
      <c r="D45" s="10">
        <f>SUM(C46:C48)</f>
        <v>19869842.060000002</v>
      </c>
    </row>
    <row r="46" spans="1:5" x14ac:dyDescent="0.2">
      <c r="A46" s="4"/>
      <c r="B46" s="23" t="s">
        <v>32</v>
      </c>
      <c r="C46" s="26">
        <v>500000</v>
      </c>
      <c r="D46" s="5"/>
    </row>
    <row r="47" spans="1:5" x14ac:dyDescent="0.2">
      <c r="A47" s="4"/>
      <c r="B47" s="23" t="s">
        <v>40</v>
      </c>
      <c r="C47" s="26">
        <v>9369842.0600000005</v>
      </c>
      <c r="D47" s="5"/>
    </row>
    <row r="48" spans="1:5" x14ac:dyDescent="0.2">
      <c r="A48" s="4"/>
      <c r="B48" s="23" t="s">
        <v>41</v>
      </c>
      <c r="C48" s="26">
        <v>10000000</v>
      </c>
      <c r="D48" s="5"/>
    </row>
    <row r="49" spans="1:5" ht="93.75" customHeight="1" x14ac:dyDescent="0.2">
      <c r="A49" s="4"/>
      <c r="B49" s="90" t="s">
        <v>64</v>
      </c>
      <c r="C49" s="90"/>
      <c r="D49" s="90"/>
    </row>
    <row r="50" spans="1:5" x14ac:dyDescent="0.2">
      <c r="A50" s="4"/>
      <c r="B50" s="23"/>
      <c r="C50" s="26"/>
      <c r="D50" s="5"/>
    </row>
    <row r="51" spans="1:5" hidden="1" x14ac:dyDescent="0.2">
      <c r="A51" s="8">
        <v>5.0199999999999996</v>
      </c>
      <c r="B51" s="8" t="s">
        <v>43</v>
      </c>
      <c r="C51" s="10"/>
      <c r="D51" s="10">
        <f>+D52</f>
        <v>0</v>
      </c>
    </row>
    <row r="52" spans="1:5" hidden="1" x14ac:dyDescent="0.2">
      <c r="A52" s="4" t="s">
        <v>46</v>
      </c>
      <c r="B52" s="4" t="s">
        <v>47</v>
      </c>
      <c r="C52" s="5"/>
      <c r="D52" s="5">
        <f>SUM(C53:C55)</f>
        <v>0</v>
      </c>
    </row>
    <row r="53" spans="1:5" hidden="1" x14ac:dyDescent="0.2">
      <c r="A53" s="4"/>
      <c r="B53" s="23" t="s">
        <v>65</v>
      </c>
      <c r="C53" s="26"/>
      <c r="D53" s="5"/>
    </row>
    <row r="54" spans="1:5" hidden="1" x14ac:dyDescent="0.2">
      <c r="A54" s="4"/>
      <c r="B54" s="23" t="s">
        <v>66</v>
      </c>
      <c r="C54" s="26"/>
      <c r="D54" s="5"/>
    </row>
    <row r="55" spans="1:5" hidden="1" x14ac:dyDescent="0.2">
      <c r="A55" s="4"/>
      <c r="B55" s="23" t="s">
        <v>37</v>
      </c>
      <c r="C55" s="26"/>
      <c r="D55" s="5"/>
    </row>
    <row r="56" spans="1:5" hidden="1" x14ac:dyDescent="0.2">
      <c r="A56" s="4"/>
      <c r="B56" s="90"/>
      <c r="C56" s="90"/>
      <c r="D56" s="90"/>
    </row>
    <row r="57" spans="1:5" x14ac:dyDescent="0.2">
      <c r="A57" s="4"/>
      <c r="B57" s="23"/>
      <c r="C57" s="26"/>
      <c r="D57" s="5"/>
    </row>
    <row r="58" spans="1:5" x14ac:dyDescent="0.2">
      <c r="A58" s="8"/>
      <c r="B58" s="27" t="s">
        <v>48</v>
      </c>
      <c r="C58" s="26"/>
      <c r="D58" s="10">
        <f>+D59</f>
        <v>22200000</v>
      </c>
    </row>
    <row r="59" spans="1:5" x14ac:dyDescent="0.2">
      <c r="A59" s="4" t="s">
        <v>49</v>
      </c>
      <c r="B59" s="28" t="s">
        <v>50</v>
      </c>
      <c r="C59" s="26"/>
      <c r="D59" s="5">
        <f>+C60+C61</f>
        <v>22200000</v>
      </c>
    </row>
    <row r="60" spans="1:5" x14ac:dyDescent="0.2">
      <c r="A60" s="4"/>
      <c r="B60" s="23" t="s">
        <v>32</v>
      </c>
      <c r="C60" s="26">
        <v>5000000</v>
      </c>
      <c r="D60" s="5"/>
    </row>
    <row r="61" spans="1:5" x14ac:dyDescent="0.2">
      <c r="A61" s="4"/>
      <c r="B61" s="23" t="s">
        <v>40</v>
      </c>
      <c r="C61" s="29">
        <v>17200000</v>
      </c>
      <c r="D61" s="5"/>
    </row>
    <row r="62" spans="1:5" ht="113.25" customHeight="1" x14ac:dyDescent="0.2">
      <c r="A62" s="4"/>
      <c r="B62" s="90" t="s">
        <v>67</v>
      </c>
      <c r="C62" s="90"/>
      <c r="D62" s="90"/>
    </row>
    <row r="63" spans="1:5" x14ac:dyDescent="0.2">
      <c r="A63" s="4"/>
      <c r="B63" s="23"/>
      <c r="C63" s="29"/>
      <c r="D63" s="5"/>
    </row>
    <row r="64" spans="1:5" x14ac:dyDescent="0.2">
      <c r="A64" s="8">
        <v>6</v>
      </c>
      <c r="B64" s="11" t="s">
        <v>51</v>
      </c>
      <c r="C64" s="29"/>
      <c r="D64" s="5"/>
      <c r="E64" s="10">
        <f>+D66</f>
        <v>6180157.9400000004</v>
      </c>
    </row>
    <row r="65" spans="1:10" x14ac:dyDescent="0.2">
      <c r="A65" s="8"/>
      <c r="B65" s="11"/>
      <c r="C65" s="29"/>
      <c r="D65" s="5"/>
    </row>
    <row r="66" spans="1:10" x14ac:dyDescent="0.2">
      <c r="A66" s="8">
        <v>6.01</v>
      </c>
      <c r="B66" s="30" t="s">
        <v>52</v>
      </c>
      <c r="C66" s="29"/>
      <c r="D66" s="10">
        <f>+D67</f>
        <v>6180157.9400000004</v>
      </c>
    </row>
    <row r="67" spans="1:10" x14ac:dyDescent="0.2">
      <c r="A67" s="4" t="s">
        <v>53</v>
      </c>
      <c r="B67" s="4" t="s">
        <v>54</v>
      </c>
      <c r="C67" s="29"/>
      <c r="D67" s="5">
        <f>+C68</f>
        <v>6180157.9400000004</v>
      </c>
    </row>
    <row r="68" spans="1:10" x14ac:dyDescent="0.2">
      <c r="A68" s="3"/>
      <c r="B68" s="23" t="s">
        <v>41</v>
      </c>
      <c r="C68" s="29">
        <v>6180157.9400000004</v>
      </c>
      <c r="D68" s="31"/>
    </row>
    <row r="69" spans="1:10" ht="26.25" customHeight="1" x14ac:dyDescent="0.2">
      <c r="A69" s="3"/>
      <c r="B69" s="90" t="s">
        <v>68</v>
      </c>
      <c r="C69" s="90"/>
      <c r="D69" s="90"/>
    </row>
    <row r="70" spans="1:10" x14ac:dyDescent="0.2">
      <c r="A70" s="3"/>
      <c r="B70" s="23"/>
      <c r="C70" s="29"/>
      <c r="D70" s="31"/>
    </row>
    <row r="71" spans="1:10" ht="13.5" thickBot="1" x14ac:dyDescent="0.25">
      <c r="A71" s="3"/>
      <c r="B71" s="32" t="s">
        <v>55</v>
      </c>
      <c r="C71" s="16"/>
      <c r="D71" s="17"/>
      <c r="E71" s="17">
        <f>SUM(E29:E70)</f>
        <v>134180000</v>
      </c>
      <c r="I71">
        <v>185841566.65549994</v>
      </c>
      <c r="J71" s="12">
        <f>+E71-I71</f>
        <v>-51661566.655499935</v>
      </c>
    </row>
    <row r="72" spans="1:10" ht="13.5" thickTop="1" x14ac:dyDescent="0.2">
      <c r="I72" s="18">
        <v>185840000</v>
      </c>
      <c r="J72" s="18">
        <f>+I72-E71</f>
        <v>51660000</v>
      </c>
    </row>
    <row r="73" spans="1:10" x14ac:dyDescent="0.2">
      <c r="J73" s="18">
        <f>+D40+J72</f>
        <v>135785000</v>
      </c>
    </row>
    <row r="75" spans="1:10" x14ac:dyDescent="0.2">
      <c r="J75">
        <f>3.3+128.86</f>
        <v>132.16000000000003</v>
      </c>
    </row>
  </sheetData>
  <mergeCells count="14">
    <mergeCell ref="B18:D18"/>
    <mergeCell ref="A1:E1"/>
    <mergeCell ref="A2:E2"/>
    <mergeCell ref="A3:E3"/>
    <mergeCell ref="A4:E4"/>
    <mergeCell ref="B8:D8"/>
    <mergeCell ref="B62:D62"/>
    <mergeCell ref="B69:D69"/>
    <mergeCell ref="B25:D25"/>
    <mergeCell ref="C27:E27"/>
    <mergeCell ref="B34:D34"/>
    <mergeCell ref="B43:D43"/>
    <mergeCell ref="B49:D49"/>
    <mergeCell ref="B56:D56"/>
  </mergeCells>
  <printOptions horizontalCentered="1" verticalCentered="1"/>
  <pageMargins left="0.39370078740157483" right="0.39370078740157483" top="0.39370078740157483" bottom="0.39370078740157483" header="0" footer="0"/>
  <pageSetup scale="80" orientation="portrait" r:id="rId1"/>
  <headerFooter alignWithMargins="0"/>
  <rowBreaks count="2" manualBreakCount="2">
    <brk id="23" max="4" man="1"/>
    <brk id="57"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5"/>
  <sheetViews>
    <sheetView view="pageBreakPreview" topLeftCell="A75" zoomScaleNormal="100" zoomScaleSheetLayoutView="100" workbookViewId="0">
      <selection activeCell="B43" sqref="B43:D43"/>
    </sheetView>
  </sheetViews>
  <sheetFormatPr baseColWidth="10" defaultRowHeight="12.75" x14ac:dyDescent="0.2"/>
  <cols>
    <col min="1" max="1" width="9.7109375" style="44" customWidth="1"/>
    <col min="2" max="2" width="51.28515625" style="45" customWidth="1"/>
    <col min="3" max="3" width="23.28515625" style="40" customWidth="1"/>
    <col min="4" max="4" width="23.42578125" style="46" customWidth="1"/>
    <col min="5" max="5" width="19.5703125" style="40" hidden="1" customWidth="1"/>
    <col min="6" max="6" width="16.28515625" style="41" hidden="1" customWidth="1"/>
    <col min="7" max="7" width="12.7109375" style="41" hidden="1" customWidth="1"/>
    <col min="8" max="8" width="14.85546875" style="42" hidden="1" customWidth="1"/>
    <col min="9" max="9" width="21.28515625" style="43" hidden="1" customWidth="1"/>
    <col min="10" max="16" width="0" style="43" hidden="1" customWidth="1"/>
    <col min="17" max="17" width="17.28515625" style="43" bestFit="1" customWidth="1"/>
    <col min="18" max="18" width="21.42578125" style="43" customWidth="1"/>
    <col min="19" max="19" width="11.42578125" style="43"/>
    <col min="20" max="20" width="14.5703125" style="43" bestFit="1" customWidth="1"/>
    <col min="21" max="256" width="11.42578125" style="43"/>
    <col min="257" max="257" width="9.7109375" style="43" customWidth="1"/>
    <col min="258" max="258" width="51.28515625" style="43" customWidth="1"/>
    <col min="259" max="259" width="23.28515625" style="43" customWidth="1"/>
    <col min="260" max="260" width="23.42578125" style="43" customWidth="1"/>
    <col min="261" max="272" width="0" style="43" hidden="1" customWidth="1"/>
    <col min="273" max="273" width="17.28515625" style="43" bestFit="1" customWidth="1"/>
    <col min="274" max="274" width="21.42578125" style="43" customWidth="1"/>
    <col min="275" max="275" width="11.42578125" style="43"/>
    <col min="276" max="276" width="14.5703125" style="43" bestFit="1" customWidth="1"/>
    <col min="277" max="512" width="11.42578125" style="43"/>
    <col min="513" max="513" width="9.7109375" style="43" customWidth="1"/>
    <col min="514" max="514" width="51.28515625" style="43" customWidth="1"/>
    <col min="515" max="515" width="23.28515625" style="43" customWidth="1"/>
    <col min="516" max="516" width="23.42578125" style="43" customWidth="1"/>
    <col min="517" max="528" width="0" style="43" hidden="1" customWidth="1"/>
    <col min="529" max="529" width="17.28515625" style="43" bestFit="1" customWidth="1"/>
    <col min="530" max="530" width="21.42578125" style="43" customWidth="1"/>
    <col min="531" max="531" width="11.42578125" style="43"/>
    <col min="532" max="532" width="14.5703125" style="43" bestFit="1" customWidth="1"/>
    <col min="533" max="768" width="11.42578125" style="43"/>
    <col min="769" max="769" width="9.7109375" style="43" customWidth="1"/>
    <col min="770" max="770" width="51.28515625" style="43" customWidth="1"/>
    <col min="771" max="771" width="23.28515625" style="43" customWidth="1"/>
    <col min="772" max="772" width="23.42578125" style="43" customWidth="1"/>
    <col min="773" max="784" width="0" style="43" hidden="1" customWidth="1"/>
    <col min="785" max="785" width="17.28515625" style="43" bestFit="1" customWidth="1"/>
    <col min="786" max="786" width="21.42578125" style="43" customWidth="1"/>
    <col min="787" max="787" width="11.42578125" style="43"/>
    <col min="788" max="788" width="14.5703125" style="43" bestFit="1" customWidth="1"/>
    <col min="789" max="1024" width="11.42578125" style="43"/>
    <col min="1025" max="1025" width="9.7109375" style="43" customWidth="1"/>
    <col min="1026" max="1026" width="51.28515625" style="43" customWidth="1"/>
    <col min="1027" max="1027" width="23.28515625" style="43" customWidth="1"/>
    <col min="1028" max="1028" width="23.42578125" style="43" customWidth="1"/>
    <col min="1029" max="1040" width="0" style="43" hidden="1" customWidth="1"/>
    <col min="1041" max="1041" width="17.28515625" style="43" bestFit="1" customWidth="1"/>
    <col min="1042" max="1042" width="21.42578125" style="43" customWidth="1"/>
    <col min="1043" max="1043" width="11.42578125" style="43"/>
    <col min="1044" max="1044" width="14.5703125" style="43" bestFit="1" customWidth="1"/>
    <col min="1045" max="1280" width="11.42578125" style="43"/>
    <col min="1281" max="1281" width="9.7109375" style="43" customWidth="1"/>
    <col min="1282" max="1282" width="51.28515625" style="43" customWidth="1"/>
    <col min="1283" max="1283" width="23.28515625" style="43" customWidth="1"/>
    <col min="1284" max="1284" width="23.42578125" style="43" customWidth="1"/>
    <col min="1285" max="1296" width="0" style="43" hidden="1" customWidth="1"/>
    <col min="1297" max="1297" width="17.28515625" style="43" bestFit="1" customWidth="1"/>
    <col min="1298" max="1298" width="21.42578125" style="43" customWidth="1"/>
    <col min="1299" max="1299" width="11.42578125" style="43"/>
    <col min="1300" max="1300" width="14.5703125" style="43" bestFit="1" customWidth="1"/>
    <col min="1301" max="1536" width="11.42578125" style="43"/>
    <col min="1537" max="1537" width="9.7109375" style="43" customWidth="1"/>
    <col min="1538" max="1538" width="51.28515625" style="43" customWidth="1"/>
    <col min="1539" max="1539" width="23.28515625" style="43" customWidth="1"/>
    <col min="1540" max="1540" width="23.42578125" style="43" customWidth="1"/>
    <col min="1541" max="1552" width="0" style="43" hidden="1" customWidth="1"/>
    <col min="1553" max="1553" width="17.28515625" style="43" bestFit="1" customWidth="1"/>
    <col min="1554" max="1554" width="21.42578125" style="43" customWidth="1"/>
    <col min="1555" max="1555" width="11.42578125" style="43"/>
    <col min="1556" max="1556" width="14.5703125" style="43" bestFit="1" customWidth="1"/>
    <col min="1557" max="1792" width="11.42578125" style="43"/>
    <col min="1793" max="1793" width="9.7109375" style="43" customWidth="1"/>
    <col min="1794" max="1794" width="51.28515625" style="43" customWidth="1"/>
    <col min="1795" max="1795" width="23.28515625" style="43" customWidth="1"/>
    <col min="1796" max="1796" width="23.42578125" style="43" customWidth="1"/>
    <col min="1797" max="1808" width="0" style="43" hidden="1" customWidth="1"/>
    <col min="1809" max="1809" width="17.28515625" style="43" bestFit="1" customWidth="1"/>
    <col min="1810" max="1810" width="21.42578125" style="43" customWidth="1"/>
    <col min="1811" max="1811" width="11.42578125" style="43"/>
    <col min="1812" max="1812" width="14.5703125" style="43" bestFit="1" customWidth="1"/>
    <col min="1813" max="2048" width="11.42578125" style="43"/>
    <col min="2049" max="2049" width="9.7109375" style="43" customWidth="1"/>
    <col min="2050" max="2050" width="51.28515625" style="43" customWidth="1"/>
    <col min="2051" max="2051" width="23.28515625" style="43" customWidth="1"/>
    <col min="2052" max="2052" width="23.42578125" style="43" customWidth="1"/>
    <col min="2053" max="2064" width="0" style="43" hidden="1" customWidth="1"/>
    <col min="2065" max="2065" width="17.28515625" style="43" bestFit="1" customWidth="1"/>
    <col min="2066" max="2066" width="21.42578125" style="43" customWidth="1"/>
    <col min="2067" max="2067" width="11.42578125" style="43"/>
    <col min="2068" max="2068" width="14.5703125" style="43" bestFit="1" customWidth="1"/>
    <col min="2069" max="2304" width="11.42578125" style="43"/>
    <col min="2305" max="2305" width="9.7109375" style="43" customWidth="1"/>
    <col min="2306" max="2306" width="51.28515625" style="43" customWidth="1"/>
    <col min="2307" max="2307" width="23.28515625" style="43" customWidth="1"/>
    <col min="2308" max="2308" width="23.42578125" style="43" customWidth="1"/>
    <col min="2309" max="2320" width="0" style="43" hidden="1" customWidth="1"/>
    <col min="2321" max="2321" width="17.28515625" style="43" bestFit="1" customWidth="1"/>
    <col min="2322" max="2322" width="21.42578125" style="43" customWidth="1"/>
    <col min="2323" max="2323" width="11.42578125" style="43"/>
    <col min="2324" max="2324" width="14.5703125" style="43" bestFit="1" customWidth="1"/>
    <col min="2325" max="2560" width="11.42578125" style="43"/>
    <col min="2561" max="2561" width="9.7109375" style="43" customWidth="1"/>
    <col min="2562" max="2562" width="51.28515625" style="43" customWidth="1"/>
    <col min="2563" max="2563" width="23.28515625" style="43" customWidth="1"/>
    <col min="2564" max="2564" width="23.42578125" style="43" customWidth="1"/>
    <col min="2565" max="2576" width="0" style="43" hidden="1" customWidth="1"/>
    <col min="2577" max="2577" width="17.28515625" style="43" bestFit="1" customWidth="1"/>
    <col min="2578" max="2578" width="21.42578125" style="43" customWidth="1"/>
    <col min="2579" max="2579" width="11.42578125" style="43"/>
    <col min="2580" max="2580" width="14.5703125" style="43" bestFit="1" customWidth="1"/>
    <col min="2581" max="2816" width="11.42578125" style="43"/>
    <col min="2817" max="2817" width="9.7109375" style="43" customWidth="1"/>
    <col min="2818" max="2818" width="51.28515625" style="43" customWidth="1"/>
    <col min="2819" max="2819" width="23.28515625" style="43" customWidth="1"/>
    <col min="2820" max="2820" width="23.42578125" style="43" customWidth="1"/>
    <col min="2821" max="2832" width="0" style="43" hidden="1" customWidth="1"/>
    <col min="2833" max="2833" width="17.28515625" style="43" bestFit="1" customWidth="1"/>
    <col min="2834" max="2834" width="21.42578125" style="43" customWidth="1"/>
    <col min="2835" max="2835" width="11.42578125" style="43"/>
    <col min="2836" max="2836" width="14.5703125" style="43" bestFit="1" customWidth="1"/>
    <col min="2837" max="3072" width="11.42578125" style="43"/>
    <col min="3073" max="3073" width="9.7109375" style="43" customWidth="1"/>
    <col min="3074" max="3074" width="51.28515625" style="43" customWidth="1"/>
    <col min="3075" max="3075" width="23.28515625" style="43" customWidth="1"/>
    <col min="3076" max="3076" width="23.42578125" style="43" customWidth="1"/>
    <col min="3077" max="3088" width="0" style="43" hidden="1" customWidth="1"/>
    <col min="3089" max="3089" width="17.28515625" style="43" bestFit="1" customWidth="1"/>
    <col min="3090" max="3090" width="21.42578125" style="43" customWidth="1"/>
    <col min="3091" max="3091" width="11.42578125" style="43"/>
    <col min="3092" max="3092" width="14.5703125" style="43" bestFit="1" customWidth="1"/>
    <col min="3093" max="3328" width="11.42578125" style="43"/>
    <col min="3329" max="3329" width="9.7109375" style="43" customWidth="1"/>
    <col min="3330" max="3330" width="51.28515625" style="43" customWidth="1"/>
    <col min="3331" max="3331" width="23.28515625" style="43" customWidth="1"/>
    <col min="3332" max="3332" width="23.42578125" style="43" customWidth="1"/>
    <col min="3333" max="3344" width="0" style="43" hidden="1" customWidth="1"/>
    <col min="3345" max="3345" width="17.28515625" style="43" bestFit="1" customWidth="1"/>
    <col min="3346" max="3346" width="21.42578125" style="43" customWidth="1"/>
    <col min="3347" max="3347" width="11.42578125" style="43"/>
    <col min="3348" max="3348" width="14.5703125" style="43" bestFit="1" customWidth="1"/>
    <col min="3349" max="3584" width="11.42578125" style="43"/>
    <col min="3585" max="3585" width="9.7109375" style="43" customWidth="1"/>
    <col min="3586" max="3586" width="51.28515625" style="43" customWidth="1"/>
    <col min="3587" max="3587" width="23.28515625" style="43" customWidth="1"/>
    <col min="3588" max="3588" width="23.42578125" style="43" customWidth="1"/>
    <col min="3589" max="3600" width="0" style="43" hidden="1" customWidth="1"/>
    <col min="3601" max="3601" width="17.28515625" style="43" bestFit="1" customWidth="1"/>
    <col min="3602" max="3602" width="21.42578125" style="43" customWidth="1"/>
    <col min="3603" max="3603" width="11.42578125" style="43"/>
    <col min="3604" max="3604" width="14.5703125" style="43" bestFit="1" customWidth="1"/>
    <col min="3605" max="3840" width="11.42578125" style="43"/>
    <col min="3841" max="3841" width="9.7109375" style="43" customWidth="1"/>
    <col min="3842" max="3842" width="51.28515625" style="43" customWidth="1"/>
    <col min="3843" max="3843" width="23.28515625" style="43" customWidth="1"/>
    <col min="3844" max="3844" width="23.42578125" style="43" customWidth="1"/>
    <col min="3845" max="3856" width="0" style="43" hidden="1" customWidth="1"/>
    <col min="3857" max="3857" width="17.28515625" style="43" bestFit="1" customWidth="1"/>
    <col min="3858" max="3858" width="21.42578125" style="43" customWidth="1"/>
    <col min="3859" max="3859" width="11.42578125" style="43"/>
    <col min="3860" max="3860" width="14.5703125" style="43" bestFit="1" customWidth="1"/>
    <col min="3861" max="4096" width="11.42578125" style="43"/>
    <col min="4097" max="4097" width="9.7109375" style="43" customWidth="1"/>
    <col min="4098" max="4098" width="51.28515625" style="43" customWidth="1"/>
    <col min="4099" max="4099" width="23.28515625" style="43" customWidth="1"/>
    <col min="4100" max="4100" width="23.42578125" style="43" customWidth="1"/>
    <col min="4101" max="4112" width="0" style="43" hidden="1" customWidth="1"/>
    <col min="4113" max="4113" width="17.28515625" style="43" bestFit="1" customWidth="1"/>
    <col min="4114" max="4114" width="21.42578125" style="43" customWidth="1"/>
    <col min="4115" max="4115" width="11.42578125" style="43"/>
    <col min="4116" max="4116" width="14.5703125" style="43" bestFit="1" customWidth="1"/>
    <col min="4117" max="4352" width="11.42578125" style="43"/>
    <col min="4353" max="4353" width="9.7109375" style="43" customWidth="1"/>
    <col min="4354" max="4354" width="51.28515625" style="43" customWidth="1"/>
    <col min="4355" max="4355" width="23.28515625" style="43" customWidth="1"/>
    <col min="4356" max="4356" width="23.42578125" style="43" customWidth="1"/>
    <col min="4357" max="4368" width="0" style="43" hidden="1" customWidth="1"/>
    <col min="4369" max="4369" width="17.28515625" style="43" bestFit="1" customWidth="1"/>
    <col min="4370" max="4370" width="21.42578125" style="43" customWidth="1"/>
    <col min="4371" max="4371" width="11.42578125" style="43"/>
    <col min="4372" max="4372" width="14.5703125" style="43" bestFit="1" customWidth="1"/>
    <col min="4373" max="4608" width="11.42578125" style="43"/>
    <col min="4609" max="4609" width="9.7109375" style="43" customWidth="1"/>
    <col min="4610" max="4610" width="51.28515625" style="43" customWidth="1"/>
    <col min="4611" max="4611" width="23.28515625" style="43" customWidth="1"/>
    <col min="4612" max="4612" width="23.42578125" style="43" customWidth="1"/>
    <col min="4613" max="4624" width="0" style="43" hidden="1" customWidth="1"/>
    <col min="4625" max="4625" width="17.28515625" style="43" bestFit="1" customWidth="1"/>
    <col min="4626" max="4626" width="21.42578125" style="43" customWidth="1"/>
    <col min="4627" max="4627" width="11.42578125" style="43"/>
    <col min="4628" max="4628" width="14.5703125" style="43" bestFit="1" customWidth="1"/>
    <col min="4629" max="4864" width="11.42578125" style="43"/>
    <col min="4865" max="4865" width="9.7109375" style="43" customWidth="1"/>
    <col min="4866" max="4866" width="51.28515625" style="43" customWidth="1"/>
    <col min="4867" max="4867" width="23.28515625" style="43" customWidth="1"/>
    <col min="4868" max="4868" width="23.42578125" style="43" customWidth="1"/>
    <col min="4869" max="4880" width="0" style="43" hidden="1" customWidth="1"/>
    <col min="4881" max="4881" width="17.28515625" style="43" bestFit="1" customWidth="1"/>
    <col min="4882" max="4882" width="21.42578125" style="43" customWidth="1"/>
    <col min="4883" max="4883" width="11.42578125" style="43"/>
    <col min="4884" max="4884" width="14.5703125" style="43" bestFit="1" customWidth="1"/>
    <col min="4885" max="5120" width="11.42578125" style="43"/>
    <col min="5121" max="5121" width="9.7109375" style="43" customWidth="1"/>
    <col min="5122" max="5122" width="51.28515625" style="43" customWidth="1"/>
    <col min="5123" max="5123" width="23.28515625" style="43" customWidth="1"/>
    <col min="5124" max="5124" width="23.42578125" style="43" customWidth="1"/>
    <col min="5125" max="5136" width="0" style="43" hidden="1" customWidth="1"/>
    <col min="5137" max="5137" width="17.28515625" style="43" bestFit="1" customWidth="1"/>
    <col min="5138" max="5138" width="21.42578125" style="43" customWidth="1"/>
    <col min="5139" max="5139" width="11.42578125" style="43"/>
    <col min="5140" max="5140" width="14.5703125" style="43" bestFit="1" customWidth="1"/>
    <col min="5141" max="5376" width="11.42578125" style="43"/>
    <col min="5377" max="5377" width="9.7109375" style="43" customWidth="1"/>
    <col min="5378" max="5378" width="51.28515625" style="43" customWidth="1"/>
    <col min="5379" max="5379" width="23.28515625" style="43" customWidth="1"/>
    <col min="5380" max="5380" width="23.42578125" style="43" customWidth="1"/>
    <col min="5381" max="5392" width="0" style="43" hidden="1" customWidth="1"/>
    <col min="5393" max="5393" width="17.28515625" style="43" bestFit="1" customWidth="1"/>
    <col min="5394" max="5394" width="21.42578125" style="43" customWidth="1"/>
    <col min="5395" max="5395" width="11.42578125" style="43"/>
    <col min="5396" max="5396" width="14.5703125" style="43" bestFit="1" customWidth="1"/>
    <col min="5397" max="5632" width="11.42578125" style="43"/>
    <col min="5633" max="5633" width="9.7109375" style="43" customWidth="1"/>
    <col min="5634" max="5634" width="51.28515625" style="43" customWidth="1"/>
    <col min="5635" max="5635" width="23.28515625" style="43" customWidth="1"/>
    <col min="5636" max="5636" width="23.42578125" style="43" customWidth="1"/>
    <col min="5637" max="5648" width="0" style="43" hidden="1" customWidth="1"/>
    <col min="5649" max="5649" width="17.28515625" style="43" bestFit="1" customWidth="1"/>
    <col min="5650" max="5650" width="21.42578125" style="43" customWidth="1"/>
    <col min="5651" max="5651" width="11.42578125" style="43"/>
    <col min="5652" max="5652" width="14.5703125" style="43" bestFit="1" customWidth="1"/>
    <col min="5653" max="5888" width="11.42578125" style="43"/>
    <col min="5889" max="5889" width="9.7109375" style="43" customWidth="1"/>
    <col min="5890" max="5890" width="51.28515625" style="43" customWidth="1"/>
    <col min="5891" max="5891" width="23.28515625" style="43" customWidth="1"/>
    <col min="5892" max="5892" width="23.42578125" style="43" customWidth="1"/>
    <col min="5893" max="5904" width="0" style="43" hidden="1" customWidth="1"/>
    <col min="5905" max="5905" width="17.28515625" style="43" bestFit="1" customWidth="1"/>
    <col min="5906" max="5906" width="21.42578125" style="43" customWidth="1"/>
    <col min="5907" max="5907" width="11.42578125" style="43"/>
    <col min="5908" max="5908" width="14.5703125" style="43" bestFit="1" customWidth="1"/>
    <col min="5909" max="6144" width="11.42578125" style="43"/>
    <col min="6145" max="6145" width="9.7109375" style="43" customWidth="1"/>
    <col min="6146" max="6146" width="51.28515625" style="43" customWidth="1"/>
    <col min="6147" max="6147" width="23.28515625" style="43" customWidth="1"/>
    <col min="6148" max="6148" width="23.42578125" style="43" customWidth="1"/>
    <col min="6149" max="6160" width="0" style="43" hidden="1" customWidth="1"/>
    <col min="6161" max="6161" width="17.28515625" style="43" bestFit="1" customWidth="1"/>
    <col min="6162" max="6162" width="21.42578125" style="43" customWidth="1"/>
    <col min="6163" max="6163" width="11.42578125" style="43"/>
    <col min="6164" max="6164" width="14.5703125" style="43" bestFit="1" customWidth="1"/>
    <col min="6165" max="6400" width="11.42578125" style="43"/>
    <col min="6401" max="6401" width="9.7109375" style="43" customWidth="1"/>
    <col min="6402" max="6402" width="51.28515625" style="43" customWidth="1"/>
    <col min="6403" max="6403" width="23.28515625" style="43" customWidth="1"/>
    <col min="6404" max="6404" width="23.42578125" style="43" customWidth="1"/>
    <col min="6405" max="6416" width="0" style="43" hidden="1" customWidth="1"/>
    <col min="6417" max="6417" width="17.28515625" style="43" bestFit="1" customWidth="1"/>
    <col min="6418" max="6418" width="21.42578125" style="43" customWidth="1"/>
    <col min="6419" max="6419" width="11.42578125" style="43"/>
    <col min="6420" max="6420" width="14.5703125" style="43" bestFit="1" customWidth="1"/>
    <col min="6421" max="6656" width="11.42578125" style="43"/>
    <col min="6657" max="6657" width="9.7109375" style="43" customWidth="1"/>
    <col min="6658" max="6658" width="51.28515625" style="43" customWidth="1"/>
    <col min="6659" max="6659" width="23.28515625" style="43" customWidth="1"/>
    <col min="6660" max="6660" width="23.42578125" style="43" customWidth="1"/>
    <col min="6661" max="6672" width="0" style="43" hidden="1" customWidth="1"/>
    <col min="6673" max="6673" width="17.28515625" style="43" bestFit="1" customWidth="1"/>
    <col min="6674" max="6674" width="21.42578125" style="43" customWidth="1"/>
    <col min="6675" max="6675" width="11.42578125" style="43"/>
    <col min="6676" max="6676" width="14.5703125" style="43" bestFit="1" customWidth="1"/>
    <col min="6677" max="6912" width="11.42578125" style="43"/>
    <col min="6913" max="6913" width="9.7109375" style="43" customWidth="1"/>
    <col min="6914" max="6914" width="51.28515625" style="43" customWidth="1"/>
    <col min="6915" max="6915" width="23.28515625" style="43" customWidth="1"/>
    <col min="6916" max="6916" width="23.42578125" style="43" customWidth="1"/>
    <col min="6917" max="6928" width="0" style="43" hidden="1" customWidth="1"/>
    <col min="6929" max="6929" width="17.28515625" style="43" bestFit="1" customWidth="1"/>
    <col min="6930" max="6930" width="21.42578125" style="43" customWidth="1"/>
    <col min="6931" max="6931" width="11.42578125" style="43"/>
    <col min="6932" max="6932" width="14.5703125" style="43" bestFit="1" customWidth="1"/>
    <col min="6933" max="7168" width="11.42578125" style="43"/>
    <col min="7169" max="7169" width="9.7109375" style="43" customWidth="1"/>
    <col min="7170" max="7170" width="51.28515625" style="43" customWidth="1"/>
    <col min="7171" max="7171" width="23.28515625" style="43" customWidth="1"/>
    <col min="7172" max="7172" width="23.42578125" style="43" customWidth="1"/>
    <col min="7173" max="7184" width="0" style="43" hidden="1" customWidth="1"/>
    <col min="7185" max="7185" width="17.28515625" style="43" bestFit="1" customWidth="1"/>
    <col min="7186" max="7186" width="21.42578125" style="43" customWidth="1"/>
    <col min="7187" max="7187" width="11.42578125" style="43"/>
    <col min="7188" max="7188" width="14.5703125" style="43" bestFit="1" customWidth="1"/>
    <col min="7189" max="7424" width="11.42578125" style="43"/>
    <col min="7425" max="7425" width="9.7109375" style="43" customWidth="1"/>
    <col min="7426" max="7426" width="51.28515625" style="43" customWidth="1"/>
    <col min="7427" max="7427" width="23.28515625" style="43" customWidth="1"/>
    <col min="7428" max="7428" width="23.42578125" style="43" customWidth="1"/>
    <col min="7429" max="7440" width="0" style="43" hidden="1" customWidth="1"/>
    <col min="7441" max="7441" width="17.28515625" style="43" bestFit="1" customWidth="1"/>
    <col min="7442" max="7442" width="21.42578125" style="43" customWidth="1"/>
    <col min="7443" max="7443" width="11.42578125" style="43"/>
    <col min="7444" max="7444" width="14.5703125" style="43" bestFit="1" customWidth="1"/>
    <col min="7445" max="7680" width="11.42578125" style="43"/>
    <col min="7681" max="7681" width="9.7109375" style="43" customWidth="1"/>
    <col min="7682" max="7682" width="51.28515625" style="43" customWidth="1"/>
    <col min="7683" max="7683" width="23.28515625" style="43" customWidth="1"/>
    <col min="7684" max="7684" width="23.42578125" style="43" customWidth="1"/>
    <col min="7685" max="7696" width="0" style="43" hidden="1" customWidth="1"/>
    <col min="7697" max="7697" width="17.28515625" style="43" bestFit="1" customWidth="1"/>
    <col min="7698" max="7698" width="21.42578125" style="43" customWidth="1"/>
    <col min="7699" max="7699" width="11.42578125" style="43"/>
    <col min="7700" max="7700" width="14.5703125" style="43" bestFit="1" customWidth="1"/>
    <col min="7701" max="7936" width="11.42578125" style="43"/>
    <col min="7937" max="7937" width="9.7109375" style="43" customWidth="1"/>
    <col min="7938" max="7938" width="51.28515625" style="43" customWidth="1"/>
    <col min="7939" max="7939" width="23.28515625" style="43" customWidth="1"/>
    <col min="7940" max="7940" width="23.42578125" style="43" customWidth="1"/>
    <col min="7941" max="7952" width="0" style="43" hidden="1" customWidth="1"/>
    <col min="7953" max="7953" width="17.28515625" style="43" bestFit="1" customWidth="1"/>
    <col min="7954" max="7954" width="21.42578125" style="43" customWidth="1"/>
    <col min="7955" max="7955" width="11.42578125" style="43"/>
    <col min="7956" max="7956" width="14.5703125" style="43" bestFit="1" customWidth="1"/>
    <col min="7957" max="8192" width="11.42578125" style="43"/>
    <col min="8193" max="8193" width="9.7109375" style="43" customWidth="1"/>
    <col min="8194" max="8194" width="51.28515625" style="43" customWidth="1"/>
    <col min="8195" max="8195" width="23.28515625" style="43" customWidth="1"/>
    <col min="8196" max="8196" width="23.42578125" style="43" customWidth="1"/>
    <col min="8197" max="8208" width="0" style="43" hidden="1" customWidth="1"/>
    <col min="8209" max="8209" width="17.28515625" style="43" bestFit="1" customWidth="1"/>
    <col min="8210" max="8210" width="21.42578125" style="43" customWidth="1"/>
    <col min="8211" max="8211" width="11.42578125" style="43"/>
    <col min="8212" max="8212" width="14.5703125" style="43" bestFit="1" customWidth="1"/>
    <col min="8213" max="8448" width="11.42578125" style="43"/>
    <col min="8449" max="8449" width="9.7109375" style="43" customWidth="1"/>
    <col min="8450" max="8450" width="51.28515625" style="43" customWidth="1"/>
    <col min="8451" max="8451" width="23.28515625" style="43" customWidth="1"/>
    <col min="8452" max="8452" width="23.42578125" style="43" customWidth="1"/>
    <col min="8453" max="8464" width="0" style="43" hidden="1" customWidth="1"/>
    <col min="8465" max="8465" width="17.28515625" style="43" bestFit="1" customWidth="1"/>
    <col min="8466" max="8466" width="21.42578125" style="43" customWidth="1"/>
    <col min="8467" max="8467" width="11.42578125" style="43"/>
    <col min="8468" max="8468" width="14.5703125" style="43" bestFit="1" customWidth="1"/>
    <col min="8469" max="8704" width="11.42578125" style="43"/>
    <col min="8705" max="8705" width="9.7109375" style="43" customWidth="1"/>
    <col min="8706" max="8706" width="51.28515625" style="43" customWidth="1"/>
    <col min="8707" max="8707" width="23.28515625" style="43" customWidth="1"/>
    <col min="8708" max="8708" width="23.42578125" style="43" customWidth="1"/>
    <col min="8709" max="8720" width="0" style="43" hidden="1" customWidth="1"/>
    <col min="8721" max="8721" width="17.28515625" style="43" bestFit="1" customWidth="1"/>
    <col min="8722" max="8722" width="21.42578125" style="43" customWidth="1"/>
    <col min="8723" max="8723" width="11.42578125" style="43"/>
    <col min="8724" max="8724" width="14.5703125" style="43" bestFit="1" customWidth="1"/>
    <col min="8725" max="8960" width="11.42578125" style="43"/>
    <col min="8961" max="8961" width="9.7109375" style="43" customWidth="1"/>
    <col min="8962" max="8962" width="51.28515625" style="43" customWidth="1"/>
    <col min="8963" max="8963" width="23.28515625" style="43" customWidth="1"/>
    <col min="8964" max="8964" width="23.42578125" style="43" customWidth="1"/>
    <col min="8965" max="8976" width="0" style="43" hidden="1" customWidth="1"/>
    <col min="8977" max="8977" width="17.28515625" style="43" bestFit="1" customWidth="1"/>
    <col min="8978" max="8978" width="21.42578125" style="43" customWidth="1"/>
    <col min="8979" max="8979" width="11.42578125" style="43"/>
    <col min="8980" max="8980" width="14.5703125" style="43" bestFit="1" customWidth="1"/>
    <col min="8981" max="9216" width="11.42578125" style="43"/>
    <col min="9217" max="9217" width="9.7109375" style="43" customWidth="1"/>
    <col min="9218" max="9218" width="51.28515625" style="43" customWidth="1"/>
    <col min="9219" max="9219" width="23.28515625" style="43" customWidth="1"/>
    <col min="9220" max="9220" width="23.42578125" style="43" customWidth="1"/>
    <col min="9221" max="9232" width="0" style="43" hidden="1" customWidth="1"/>
    <col min="9233" max="9233" width="17.28515625" style="43" bestFit="1" customWidth="1"/>
    <col min="9234" max="9234" width="21.42578125" style="43" customWidth="1"/>
    <col min="9235" max="9235" width="11.42578125" style="43"/>
    <col min="9236" max="9236" width="14.5703125" style="43" bestFit="1" customWidth="1"/>
    <col min="9237" max="9472" width="11.42578125" style="43"/>
    <col min="9473" max="9473" width="9.7109375" style="43" customWidth="1"/>
    <col min="9474" max="9474" width="51.28515625" style="43" customWidth="1"/>
    <col min="9475" max="9475" width="23.28515625" style="43" customWidth="1"/>
    <col min="9476" max="9476" width="23.42578125" style="43" customWidth="1"/>
    <col min="9477" max="9488" width="0" style="43" hidden="1" customWidth="1"/>
    <col min="9489" max="9489" width="17.28515625" style="43" bestFit="1" customWidth="1"/>
    <col min="9490" max="9490" width="21.42578125" style="43" customWidth="1"/>
    <col min="9491" max="9491" width="11.42578125" style="43"/>
    <col min="9492" max="9492" width="14.5703125" style="43" bestFit="1" customWidth="1"/>
    <col min="9493" max="9728" width="11.42578125" style="43"/>
    <col min="9729" max="9729" width="9.7109375" style="43" customWidth="1"/>
    <col min="9730" max="9730" width="51.28515625" style="43" customWidth="1"/>
    <col min="9731" max="9731" width="23.28515625" style="43" customWidth="1"/>
    <col min="9732" max="9732" width="23.42578125" style="43" customWidth="1"/>
    <col min="9733" max="9744" width="0" style="43" hidden="1" customWidth="1"/>
    <col min="9745" max="9745" width="17.28515625" style="43" bestFit="1" customWidth="1"/>
    <col min="9746" max="9746" width="21.42578125" style="43" customWidth="1"/>
    <col min="9747" max="9747" width="11.42578125" style="43"/>
    <col min="9748" max="9748" width="14.5703125" style="43" bestFit="1" customWidth="1"/>
    <col min="9749" max="9984" width="11.42578125" style="43"/>
    <col min="9985" max="9985" width="9.7109375" style="43" customWidth="1"/>
    <col min="9986" max="9986" width="51.28515625" style="43" customWidth="1"/>
    <col min="9987" max="9987" width="23.28515625" style="43" customWidth="1"/>
    <col min="9988" max="9988" width="23.42578125" style="43" customWidth="1"/>
    <col min="9989" max="10000" width="0" style="43" hidden="1" customWidth="1"/>
    <col min="10001" max="10001" width="17.28515625" style="43" bestFit="1" customWidth="1"/>
    <col min="10002" max="10002" width="21.42578125" style="43" customWidth="1"/>
    <col min="10003" max="10003" width="11.42578125" style="43"/>
    <col min="10004" max="10004" width="14.5703125" style="43" bestFit="1" customWidth="1"/>
    <col min="10005" max="10240" width="11.42578125" style="43"/>
    <col min="10241" max="10241" width="9.7109375" style="43" customWidth="1"/>
    <col min="10242" max="10242" width="51.28515625" style="43" customWidth="1"/>
    <col min="10243" max="10243" width="23.28515625" style="43" customWidth="1"/>
    <col min="10244" max="10244" width="23.42578125" style="43" customWidth="1"/>
    <col min="10245" max="10256" width="0" style="43" hidden="1" customWidth="1"/>
    <col min="10257" max="10257" width="17.28515625" style="43" bestFit="1" customWidth="1"/>
    <col min="10258" max="10258" width="21.42578125" style="43" customWidth="1"/>
    <col min="10259" max="10259" width="11.42578125" style="43"/>
    <col min="10260" max="10260" width="14.5703125" style="43" bestFit="1" customWidth="1"/>
    <col min="10261" max="10496" width="11.42578125" style="43"/>
    <col min="10497" max="10497" width="9.7109375" style="43" customWidth="1"/>
    <col min="10498" max="10498" width="51.28515625" style="43" customWidth="1"/>
    <col min="10499" max="10499" width="23.28515625" style="43" customWidth="1"/>
    <col min="10500" max="10500" width="23.42578125" style="43" customWidth="1"/>
    <col min="10501" max="10512" width="0" style="43" hidden="1" customWidth="1"/>
    <col min="10513" max="10513" width="17.28515625" style="43" bestFit="1" customWidth="1"/>
    <col min="10514" max="10514" width="21.42578125" style="43" customWidth="1"/>
    <col min="10515" max="10515" width="11.42578125" style="43"/>
    <col min="10516" max="10516" width="14.5703125" style="43" bestFit="1" customWidth="1"/>
    <col min="10517" max="10752" width="11.42578125" style="43"/>
    <col min="10753" max="10753" width="9.7109375" style="43" customWidth="1"/>
    <col min="10754" max="10754" width="51.28515625" style="43" customWidth="1"/>
    <col min="10755" max="10755" width="23.28515625" style="43" customWidth="1"/>
    <col min="10756" max="10756" width="23.42578125" style="43" customWidth="1"/>
    <col min="10757" max="10768" width="0" style="43" hidden="1" customWidth="1"/>
    <col min="10769" max="10769" width="17.28515625" style="43" bestFit="1" customWidth="1"/>
    <col min="10770" max="10770" width="21.42578125" style="43" customWidth="1"/>
    <col min="10771" max="10771" width="11.42578125" style="43"/>
    <col min="10772" max="10772" width="14.5703125" style="43" bestFit="1" customWidth="1"/>
    <col min="10773" max="11008" width="11.42578125" style="43"/>
    <col min="11009" max="11009" width="9.7109375" style="43" customWidth="1"/>
    <col min="11010" max="11010" width="51.28515625" style="43" customWidth="1"/>
    <col min="11011" max="11011" width="23.28515625" style="43" customWidth="1"/>
    <col min="11012" max="11012" width="23.42578125" style="43" customWidth="1"/>
    <col min="11013" max="11024" width="0" style="43" hidden="1" customWidth="1"/>
    <col min="11025" max="11025" width="17.28515625" style="43" bestFit="1" customWidth="1"/>
    <col min="11026" max="11026" width="21.42578125" style="43" customWidth="1"/>
    <col min="11027" max="11027" width="11.42578125" style="43"/>
    <col min="11028" max="11028" width="14.5703125" style="43" bestFit="1" customWidth="1"/>
    <col min="11029" max="11264" width="11.42578125" style="43"/>
    <col min="11265" max="11265" width="9.7109375" style="43" customWidth="1"/>
    <col min="11266" max="11266" width="51.28515625" style="43" customWidth="1"/>
    <col min="11267" max="11267" width="23.28515625" style="43" customWidth="1"/>
    <col min="11268" max="11268" width="23.42578125" style="43" customWidth="1"/>
    <col min="11269" max="11280" width="0" style="43" hidden="1" customWidth="1"/>
    <col min="11281" max="11281" width="17.28515625" style="43" bestFit="1" customWidth="1"/>
    <col min="11282" max="11282" width="21.42578125" style="43" customWidth="1"/>
    <col min="11283" max="11283" width="11.42578125" style="43"/>
    <col min="11284" max="11284" width="14.5703125" style="43" bestFit="1" customWidth="1"/>
    <col min="11285" max="11520" width="11.42578125" style="43"/>
    <col min="11521" max="11521" width="9.7109375" style="43" customWidth="1"/>
    <col min="11522" max="11522" width="51.28515625" style="43" customWidth="1"/>
    <col min="11523" max="11523" width="23.28515625" style="43" customWidth="1"/>
    <col min="11524" max="11524" width="23.42578125" style="43" customWidth="1"/>
    <col min="11525" max="11536" width="0" style="43" hidden="1" customWidth="1"/>
    <col min="11537" max="11537" width="17.28515625" style="43" bestFit="1" customWidth="1"/>
    <col min="11538" max="11538" width="21.42578125" style="43" customWidth="1"/>
    <col min="11539" max="11539" width="11.42578125" style="43"/>
    <col min="11540" max="11540" width="14.5703125" style="43" bestFit="1" customWidth="1"/>
    <col min="11541" max="11776" width="11.42578125" style="43"/>
    <col min="11777" max="11777" width="9.7109375" style="43" customWidth="1"/>
    <col min="11778" max="11778" width="51.28515625" style="43" customWidth="1"/>
    <col min="11779" max="11779" width="23.28515625" style="43" customWidth="1"/>
    <col min="11780" max="11780" width="23.42578125" style="43" customWidth="1"/>
    <col min="11781" max="11792" width="0" style="43" hidden="1" customWidth="1"/>
    <col min="11793" max="11793" width="17.28515625" style="43" bestFit="1" customWidth="1"/>
    <col min="11794" max="11794" width="21.42578125" style="43" customWidth="1"/>
    <col min="11795" max="11795" width="11.42578125" style="43"/>
    <col min="11796" max="11796" width="14.5703125" style="43" bestFit="1" customWidth="1"/>
    <col min="11797" max="12032" width="11.42578125" style="43"/>
    <col min="12033" max="12033" width="9.7109375" style="43" customWidth="1"/>
    <col min="12034" max="12034" width="51.28515625" style="43" customWidth="1"/>
    <col min="12035" max="12035" width="23.28515625" style="43" customWidth="1"/>
    <col min="12036" max="12036" width="23.42578125" style="43" customWidth="1"/>
    <col min="12037" max="12048" width="0" style="43" hidden="1" customWidth="1"/>
    <col min="12049" max="12049" width="17.28515625" style="43" bestFit="1" customWidth="1"/>
    <col min="12050" max="12050" width="21.42578125" style="43" customWidth="1"/>
    <col min="12051" max="12051" width="11.42578125" style="43"/>
    <col min="12052" max="12052" width="14.5703125" style="43" bestFit="1" customWidth="1"/>
    <col min="12053" max="12288" width="11.42578125" style="43"/>
    <col min="12289" max="12289" width="9.7109375" style="43" customWidth="1"/>
    <col min="12290" max="12290" width="51.28515625" style="43" customWidth="1"/>
    <col min="12291" max="12291" width="23.28515625" style="43" customWidth="1"/>
    <col min="12292" max="12292" width="23.42578125" style="43" customWidth="1"/>
    <col min="12293" max="12304" width="0" style="43" hidden="1" customWidth="1"/>
    <col min="12305" max="12305" width="17.28515625" style="43" bestFit="1" customWidth="1"/>
    <col min="12306" max="12306" width="21.42578125" style="43" customWidth="1"/>
    <col min="12307" max="12307" width="11.42578125" style="43"/>
    <col min="12308" max="12308" width="14.5703125" style="43" bestFit="1" customWidth="1"/>
    <col min="12309" max="12544" width="11.42578125" style="43"/>
    <col min="12545" max="12545" width="9.7109375" style="43" customWidth="1"/>
    <col min="12546" max="12546" width="51.28515625" style="43" customWidth="1"/>
    <col min="12547" max="12547" width="23.28515625" style="43" customWidth="1"/>
    <col min="12548" max="12548" width="23.42578125" style="43" customWidth="1"/>
    <col min="12549" max="12560" width="0" style="43" hidden="1" customWidth="1"/>
    <col min="12561" max="12561" width="17.28515625" style="43" bestFit="1" customWidth="1"/>
    <col min="12562" max="12562" width="21.42578125" style="43" customWidth="1"/>
    <col min="12563" max="12563" width="11.42578125" style="43"/>
    <col min="12564" max="12564" width="14.5703125" style="43" bestFit="1" customWidth="1"/>
    <col min="12565" max="12800" width="11.42578125" style="43"/>
    <col min="12801" max="12801" width="9.7109375" style="43" customWidth="1"/>
    <col min="12802" max="12802" width="51.28515625" style="43" customWidth="1"/>
    <col min="12803" max="12803" width="23.28515625" style="43" customWidth="1"/>
    <col min="12804" max="12804" width="23.42578125" style="43" customWidth="1"/>
    <col min="12805" max="12816" width="0" style="43" hidden="1" customWidth="1"/>
    <col min="12817" max="12817" width="17.28515625" style="43" bestFit="1" customWidth="1"/>
    <col min="12818" max="12818" width="21.42578125" style="43" customWidth="1"/>
    <col min="12819" max="12819" width="11.42578125" style="43"/>
    <col min="12820" max="12820" width="14.5703125" style="43" bestFit="1" customWidth="1"/>
    <col min="12821" max="13056" width="11.42578125" style="43"/>
    <col min="13057" max="13057" width="9.7109375" style="43" customWidth="1"/>
    <col min="13058" max="13058" width="51.28515625" style="43" customWidth="1"/>
    <col min="13059" max="13059" width="23.28515625" style="43" customWidth="1"/>
    <col min="13060" max="13060" width="23.42578125" style="43" customWidth="1"/>
    <col min="13061" max="13072" width="0" style="43" hidden="1" customWidth="1"/>
    <col min="13073" max="13073" width="17.28515625" style="43" bestFit="1" customWidth="1"/>
    <col min="13074" max="13074" width="21.42578125" style="43" customWidth="1"/>
    <col min="13075" max="13075" width="11.42578125" style="43"/>
    <col min="13076" max="13076" width="14.5703125" style="43" bestFit="1" customWidth="1"/>
    <col min="13077" max="13312" width="11.42578125" style="43"/>
    <col min="13313" max="13313" width="9.7109375" style="43" customWidth="1"/>
    <col min="13314" max="13314" width="51.28515625" style="43" customWidth="1"/>
    <col min="13315" max="13315" width="23.28515625" style="43" customWidth="1"/>
    <col min="13316" max="13316" width="23.42578125" style="43" customWidth="1"/>
    <col min="13317" max="13328" width="0" style="43" hidden="1" customWidth="1"/>
    <col min="13329" max="13329" width="17.28515625" style="43" bestFit="1" customWidth="1"/>
    <col min="13330" max="13330" width="21.42578125" style="43" customWidth="1"/>
    <col min="13331" max="13331" width="11.42578125" style="43"/>
    <col min="13332" max="13332" width="14.5703125" style="43" bestFit="1" customWidth="1"/>
    <col min="13333" max="13568" width="11.42578125" style="43"/>
    <col min="13569" max="13569" width="9.7109375" style="43" customWidth="1"/>
    <col min="13570" max="13570" width="51.28515625" style="43" customWidth="1"/>
    <col min="13571" max="13571" width="23.28515625" style="43" customWidth="1"/>
    <col min="13572" max="13572" width="23.42578125" style="43" customWidth="1"/>
    <col min="13573" max="13584" width="0" style="43" hidden="1" customWidth="1"/>
    <col min="13585" max="13585" width="17.28515625" style="43" bestFit="1" customWidth="1"/>
    <col min="13586" max="13586" width="21.42578125" style="43" customWidth="1"/>
    <col min="13587" max="13587" width="11.42578125" style="43"/>
    <col min="13588" max="13588" width="14.5703125" style="43" bestFit="1" customWidth="1"/>
    <col min="13589" max="13824" width="11.42578125" style="43"/>
    <col min="13825" max="13825" width="9.7109375" style="43" customWidth="1"/>
    <col min="13826" max="13826" width="51.28515625" style="43" customWidth="1"/>
    <col min="13827" max="13827" width="23.28515625" style="43" customWidth="1"/>
    <col min="13828" max="13828" width="23.42578125" style="43" customWidth="1"/>
    <col min="13829" max="13840" width="0" style="43" hidden="1" customWidth="1"/>
    <col min="13841" max="13841" width="17.28515625" style="43" bestFit="1" customWidth="1"/>
    <col min="13842" max="13842" width="21.42578125" style="43" customWidth="1"/>
    <col min="13843" max="13843" width="11.42578125" style="43"/>
    <col min="13844" max="13844" width="14.5703125" style="43" bestFit="1" customWidth="1"/>
    <col min="13845" max="14080" width="11.42578125" style="43"/>
    <col min="14081" max="14081" width="9.7109375" style="43" customWidth="1"/>
    <col min="14082" max="14082" width="51.28515625" style="43" customWidth="1"/>
    <col min="14083" max="14083" width="23.28515625" style="43" customWidth="1"/>
    <col min="14084" max="14084" width="23.42578125" style="43" customWidth="1"/>
    <col min="14085" max="14096" width="0" style="43" hidden="1" customWidth="1"/>
    <col min="14097" max="14097" width="17.28515625" style="43" bestFit="1" customWidth="1"/>
    <col min="14098" max="14098" width="21.42578125" style="43" customWidth="1"/>
    <col min="14099" max="14099" width="11.42578125" style="43"/>
    <col min="14100" max="14100" width="14.5703125" style="43" bestFit="1" customWidth="1"/>
    <col min="14101" max="14336" width="11.42578125" style="43"/>
    <col min="14337" max="14337" width="9.7109375" style="43" customWidth="1"/>
    <col min="14338" max="14338" width="51.28515625" style="43" customWidth="1"/>
    <col min="14339" max="14339" width="23.28515625" style="43" customWidth="1"/>
    <col min="14340" max="14340" width="23.42578125" style="43" customWidth="1"/>
    <col min="14341" max="14352" width="0" style="43" hidden="1" customWidth="1"/>
    <col min="14353" max="14353" width="17.28515625" style="43" bestFit="1" customWidth="1"/>
    <col min="14354" max="14354" width="21.42578125" style="43" customWidth="1"/>
    <col min="14355" max="14355" width="11.42578125" style="43"/>
    <col min="14356" max="14356" width="14.5703125" style="43" bestFit="1" customWidth="1"/>
    <col min="14357" max="14592" width="11.42578125" style="43"/>
    <col min="14593" max="14593" width="9.7109375" style="43" customWidth="1"/>
    <col min="14594" max="14594" width="51.28515625" style="43" customWidth="1"/>
    <col min="14595" max="14595" width="23.28515625" style="43" customWidth="1"/>
    <col min="14596" max="14596" width="23.42578125" style="43" customWidth="1"/>
    <col min="14597" max="14608" width="0" style="43" hidden="1" customWidth="1"/>
    <col min="14609" max="14609" width="17.28515625" style="43" bestFit="1" customWidth="1"/>
    <col min="14610" max="14610" width="21.42578125" style="43" customWidth="1"/>
    <col min="14611" max="14611" width="11.42578125" style="43"/>
    <col min="14612" max="14612" width="14.5703125" style="43" bestFit="1" customWidth="1"/>
    <col min="14613" max="14848" width="11.42578125" style="43"/>
    <col min="14849" max="14849" width="9.7109375" style="43" customWidth="1"/>
    <col min="14850" max="14850" width="51.28515625" style="43" customWidth="1"/>
    <col min="14851" max="14851" width="23.28515625" style="43" customWidth="1"/>
    <col min="14852" max="14852" width="23.42578125" style="43" customWidth="1"/>
    <col min="14853" max="14864" width="0" style="43" hidden="1" customWidth="1"/>
    <col min="14865" max="14865" width="17.28515625" style="43" bestFit="1" customWidth="1"/>
    <col min="14866" max="14866" width="21.42578125" style="43" customWidth="1"/>
    <col min="14867" max="14867" width="11.42578125" style="43"/>
    <col min="14868" max="14868" width="14.5703125" style="43" bestFit="1" customWidth="1"/>
    <col min="14869" max="15104" width="11.42578125" style="43"/>
    <col min="15105" max="15105" width="9.7109375" style="43" customWidth="1"/>
    <col min="15106" max="15106" width="51.28515625" style="43" customWidth="1"/>
    <col min="15107" max="15107" width="23.28515625" style="43" customWidth="1"/>
    <col min="15108" max="15108" width="23.42578125" style="43" customWidth="1"/>
    <col min="15109" max="15120" width="0" style="43" hidden="1" customWidth="1"/>
    <col min="15121" max="15121" width="17.28515625" style="43" bestFit="1" customWidth="1"/>
    <col min="15122" max="15122" width="21.42578125" style="43" customWidth="1"/>
    <col min="15123" max="15123" width="11.42578125" style="43"/>
    <col min="15124" max="15124" width="14.5703125" style="43" bestFit="1" customWidth="1"/>
    <col min="15125" max="15360" width="11.42578125" style="43"/>
    <col min="15361" max="15361" width="9.7109375" style="43" customWidth="1"/>
    <col min="15362" max="15362" width="51.28515625" style="43" customWidth="1"/>
    <col min="15363" max="15363" width="23.28515625" style="43" customWidth="1"/>
    <col min="15364" max="15364" width="23.42578125" style="43" customWidth="1"/>
    <col min="15365" max="15376" width="0" style="43" hidden="1" customWidth="1"/>
    <col min="15377" max="15377" width="17.28515625" style="43" bestFit="1" customWidth="1"/>
    <col min="15378" max="15378" width="21.42578125" style="43" customWidth="1"/>
    <col min="15379" max="15379" width="11.42578125" style="43"/>
    <col min="15380" max="15380" width="14.5703125" style="43" bestFit="1" customWidth="1"/>
    <col min="15381" max="15616" width="11.42578125" style="43"/>
    <col min="15617" max="15617" width="9.7109375" style="43" customWidth="1"/>
    <col min="15618" max="15618" width="51.28515625" style="43" customWidth="1"/>
    <col min="15619" max="15619" width="23.28515625" style="43" customWidth="1"/>
    <col min="15620" max="15620" width="23.42578125" style="43" customWidth="1"/>
    <col min="15621" max="15632" width="0" style="43" hidden="1" customWidth="1"/>
    <col min="15633" max="15633" width="17.28515625" style="43" bestFit="1" customWidth="1"/>
    <col min="15634" max="15634" width="21.42578125" style="43" customWidth="1"/>
    <col min="15635" max="15635" width="11.42578125" style="43"/>
    <col min="15636" max="15636" width="14.5703125" style="43" bestFit="1" customWidth="1"/>
    <col min="15637" max="15872" width="11.42578125" style="43"/>
    <col min="15873" max="15873" width="9.7109375" style="43" customWidth="1"/>
    <col min="15874" max="15874" width="51.28515625" style="43" customWidth="1"/>
    <col min="15875" max="15875" width="23.28515625" style="43" customWidth="1"/>
    <col min="15876" max="15876" width="23.42578125" style="43" customWidth="1"/>
    <col min="15877" max="15888" width="0" style="43" hidden="1" customWidth="1"/>
    <col min="15889" max="15889" width="17.28515625" style="43" bestFit="1" customWidth="1"/>
    <col min="15890" max="15890" width="21.42578125" style="43" customWidth="1"/>
    <col min="15891" max="15891" width="11.42578125" style="43"/>
    <col min="15892" max="15892" width="14.5703125" style="43" bestFit="1" customWidth="1"/>
    <col min="15893" max="16128" width="11.42578125" style="43"/>
    <col min="16129" max="16129" width="9.7109375" style="43" customWidth="1"/>
    <col min="16130" max="16130" width="51.28515625" style="43" customWidth="1"/>
    <col min="16131" max="16131" width="23.28515625" style="43" customWidth="1"/>
    <col min="16132" max="16132" width="23.42578125" style="43" customWidth="1"/>
    <col min="16133" max="16144" width="0" style="43" hidden="1" customWidth="1"/>
    <col min="16145" max="16145" width="17.28515625" style="43" bestFit="1" customWidth="1"/>
    <col min="16146" max="16146" width="21.42578125" style="43" customWidth="1"/>
    <col min="16147" max="16147" width="11.42578125" style="43"/>
    <col min="16148" max="16148" width="14.5703125" style="43" bestFit="1" customWidth="1"/>
    <col min="16149" max="16384" width="11.42578125" style="43"/>
  </cols>
  <sheetData>
    <row r="1" spans="1:20" ht="14.25" x14ac:dyDescent="0.2">
      <c r="A1" s="91" t="s">
        <v>1</v>
      </c>
      <c r="B1" s="91"/>
      <c r="C1" s="91"/>
      <c r="D1" s="91"/>
      <c r="E1" s="36"/>
    </row>
    <row r="2" spans="1:20" ht="14.25" x14ac:dyDescent="0.2">
      <c r="A2" s="91" t="str">
        <f>+[2]SOLICITUD!A2</f>
        <v xml:space="preserve"> MODIFICACIÓN  PRESUPUESTARIA Nº1-2019</v>
      </c>
      <c r="B2" s="91"/>
      <c r="C2" s="91"/>
      <c r="D2" s="91"/>
    </row>
    <row r="3" spans="1:20" ht="14.25" x14ac:dyDescent="0.2">
      <c r="B3" s="91" t="s">
        <v>204</v>
      </c>
      <c r="C3" s="91"/>
      <c r="D3" s="91"/>
      <c r="E3" s="91"/>
    </row>
    <row r="5" spans="1:20" x14ac:dyDescent="0.2">
      <c r="A5" s="47" t="s">
        <v>27</v>
      </c>
      <c r="B5" s="48"/>
      <c r="C5" s="49"/>
      <c r="D5" s="49"/>
    </row>
    <row r="7" spans="1:20" s="40" customFormat="1" x14ac:dyDescent="0.2">
      <c r="A7" s="50" t="s">
        <v>9</v>
      </c>
      <c r="B7" s="51" t="s">
        <v>69</v>
      </c>
      <c r="C7" s="52"/>
      <c r="D7" s="46"/>
      <c r="F7" s="41"/>
      <c r="G7" s="41"/>
      <c r="H7" s="42"/>
      <c r="I7" s="43"/>
      <c r="J7" s="43"/>
      <c r="K7" s="43"/>
      <c r="L7" s="43"/>
      <c r="M7" s="43"/>
      <c r="N7" s="43"/>
      <c r="O7" s="43"/>
      <c r="P7" s="43"/>
      <c r="Q7" s="43"/>
      <c r="R7" s="43"/>
      <c r="S7" s="43"/>
      <c r="T7" s="43"/>
    </row>
    <row r="8" spans="1:20" s="40" customFormat="1" x14ac:dyDescent="0.2">
      <c r="A8" s="56"/>
      <c r="B8" s="51"/>
      <c r="C8" s="52"/>
      <c r="D8" s="46"/>
      <c r="F8" s="41"/>
      <c r="G8" s="41"/>
      <c r="H8" s="42"/>
      <c r="I8" s="43"/>
      <c r="J8" s="43"/>
      <c r="K8" s="43"/>
      <c r="L8" s="43"/>
      <c r="M8" s="43"/>
      <c r="N8" s="43"/>
      <c r="O8" s="43"/>
      <c r="P8" s="43"/>
      <c r="Q8" s="43"/>
      <c r="R8" s="43"/>
      <c r="S8" s="43"/>
      <c r="T8" s="43"/>
    </row>
    <row r="9" spans="1:20" s="40" customFormat="1" x14ac:dyDescent="0.2">
      <c r="A9" s="56">
        <v>0</v>
      </c>
      <c r="B9" s="51" t="s">
        <v>70</v>
      </c>
      <c r="C9" s="52"/>
      <c r="D9" s="46">
        <f>+C11</f>
        <v>2769766.18</v>
      </c>
      <c r="F9" s="41"/>
      <c r="G9" s="41"/>
      <c r="H9" s="42"/>
      <c r="I9" s="43"/>
      <c r="J9" s="43"/>
      <c r="K9" s="43"/>
      <c r="L9" s="43"/>
      <c r="M9" s="43"/>
      <c r="N9" s="43"/>
      <c r="O9" s="43"/>
      <c r="P9" s="43"/>
      <c r="Q9" s="43"/>
      <c r="R9" s="43"/>
      <c r="S9" s="43"/>
      <c r="T9" s="43"/>
    </row>
    <row r="10" spans="1:20" s="40" customFormat="1" x14ac:dyDescent="0.2">
      <c r="A10" s="56"/>
      <c r="B10" s="51"/>
      <c r="C10" s="52"/>
      <c r="D10" s="46"/>
      <c r="F10" s="41"/>
      <c r="G10" s="41"/>
      <c r="H10" s="42"/>
      <c r="I10" s="43"/>
      <c r="J10" s="43"/>
      <c r="K10" s="43"/>
      <c r="L10" s="43"/>
      <c r="M10" s="43"/>
      <c r="N10" s="43"/>
      <c r="O10" s="43"/>
      <c r="P10" s="43"/>
      <c r="Q10" s="43"/>
      <c r="R10" s="43"/>
      <c r="S10" s="43"/>
      <c r="T10" s="43"/>
    </row>
    <row r="11" spans="1:20" s="40" customFormat="1" x14ac:dyDescent="0.2">
      <c r="A11" s="56">
        <v>0.01</v>
      </c>
      <c r="B11" s="51" t="s">
        <v>71</v>
      </c>
      <c r="C11" s="46">
        <f>+C12</f>
        <v>2769766.18</v>
      </c>
      <c r="D11" s="46"/>
      <c r="F11" s="41"/>
      <c r="G11" s="41"/>
      <c r="H11" s="42"/>
      <c r="I11" s="43"/>
      <c r="J11" s="43"/>
      <c r="K11" s="43"/>
      <c r="L11" s="43"/>
      <c r="M11" s="43"/>
      <c r="N11" s="43"/>
      <c r="O11" s="43"/>
      <c r="P11" s="43"/>
      <c r="Q11" s="43"/>
      <c r="R11" s="43"/>
      <c r="S11" s="43"/>
      <c r="T11" s="43"/>
    </row>
    <row r="12" spans="1:20" s="40" customFormat="1" x14ac:dyDescent="0.2">
      <c r="A12" s="57" t="s">
        <v>72</v>
      </c>
      <c r="B12" s="45" t="s">
        <v>73</v>
      </c>
      <c r="C12" s="52">
        <v>2769766.18</v>
      </c>
      <c r="D12" s="46"/>
      <c r="F12" s="41"/>
      <c r="G12" s="41"/>
      <c r="H12" s="42"/>
      <c r="I12" s="43"/>
      <c r="J12" s="43"/>
      <c r="K12" s="43"/>
      <c r="L12" s="43"/>
      <c r="M12" s="43"/>
      <c r="N12" s="43"/>
      <c r="O12" s="43"/>
      <c r="P12" s="43"/>
      <c r="Q12" s="43"/>
      <c r="R12" s="43"/>
      <c r="S12" s="43"/>
      <c r="T12" s="43"/>
    </row>
    <row r="13" spans="1:20" s="40" customFormat="1" x14ac:dyDescent="0.2">
      <c r="A13" s="58"/>
      <c r="B13" s="58"/>
      <c r="C13" s="52"/>
      <c r="D13" s="46"/>
      <c r="F13" s="41"/>
      <c r="G13" s="41"/>
      <c r="H13" s="42"/>
      <c r="I13" s="43"/>
      <c r="J13" s="43"/>
      <c r="K13" s="43"/>
      <c r="L13" s="43"/>
      <c r="M13" s="43"/>
      <c r="N13" s="43"/>
      <c r="O13" s="43"/>
      <c r="P13" s="43"/>
      <c r="Q13" s="43"/>
      <c r="R13" s="43"/>
      <c r="S13" s="43"/>
      <c r="T13" s="43"/>
    </row>
    <row r="14" spans="1:20" s="40" customFormat="1" hidden="1" x14ac:dyDescent="0.2">
      <c r="A14" s="56">
        <v>0.02</v>
      </c>
      <c r="B14" s="51" t="s">
        <v>74</v>
      </c>
      <c r="C14" s="46">
        <f>SUM(C15:C15)</f>
        <v>0</v>
      </c>
      <c r="D14" s="46"/>
      <c r="F14" s="41"/>
      <c r="G14" s="41"/>
      <c r="H14" s="42"/>
      <c r="I14" s="43"/>
      <c r="J14" s="43"/>
      <c r="K14" s="43"/>
      <c r="L14" s="43"/>
      <c r="M14" s="43"/>
      <c r="N14" s="43"/>
      <c r="O14" s="43"/>
      <c r="P14" s="43"/>
      <c r="Q14" s="43"/>
      <c r="R14" s="43"/>
      <c r="S14" s="43"/>
      <c r="T14" s="43"/>
    </row>
    <row r="15" spans="1:20" s="40" customFormat="1" hidden="1" x14ac:dyDescent="0.2">
      <c r="A15" s="58" t="s">
        <v>75</v>
      </c>
      <c r="B15" s="58" t="s">
        <v>76</v>
      </c>
      <c r="C15" s="52"/>
      <c r="D15" s="46"/>
      <c r="F15" s="41"/>
      <c r="G15" s="41"/>
      <c r="H15" s="42"/>
      <c r="I15" s="43"/>
      <c r="J15" s="43"/>
      <c r="K15" s="43"/>
      <c r="L15" s="43"/>
      <c r="M15" s="43"/>
      <c r="N15" s="43"/>
      <c r="O15" s="43"/>
      <c r="P15" s="43"/>
      <c r="Q15" s="43"/>
      <c r="R15" s="43"/>
      <c r="S15" s="43"/>
      <c r="T15" s="43"/>
    </row>
    <row r="16" spans="1:20" s="40" customFormat="1" hidden="1" x14ac:dyDescent="0.2">
      <c r="A16" s="56"/>
      <c r="B16" s="51"/>
      <c r="C16" s="46"/>
      <c r="D16" s="46"/>
      <c r="F16" s="41"/>
      <c r="G16" s="41"/>
      <c r="H16" s="42"/>
      <c r="I16" s="43"/>
      <c r="J16" s="43"/>
      <c r="K16" s="43"/>
      <c r="L16" s="43"/>
      <c r="M16" s="43"/>
      <c r="N16" s="43"/>
      <c r="O16" s="43"/>
      <c r="P16" s="43"/>
      <c r="Q16" s="43"/>
      <c r="R16" s="43"/>
      <c r="S16" s="43"/>
      <c r="T16" s="43"/>
    </row>
    <row r="17" spans="1:20" s="40" customFormat="1" hidden="1" x14ac:dyDescent="0.2">
      <c r="A17" s="56" t="s">
        <v>77</v>
      </c>
      <c r="B17" s="51" t="s">
        <v>28</v>
      </c>
      <c r="C17" s="52"/>
      <c r="D17" s="46">
        <f>+C22+C27+C38+C19+C32+C35</f>
        <v>0</v>
      </c>
      <c r="F17" s="41"/>
      <c r="G17" s="41"/>
      <c r="H17" s="42"/>
      <c r="I17" s="43"/>
      <c r="J17" s="43"/>
      <c r="K17" s="43"/>
      <c r="L17" s="43"/>
      <c r="M17" s="43"/>
      <c r="N17" s="43"/>
      <c r="O17" s="43"/>
      <c r="P17" s="43"/>
      <c r="Q17" s="43"/>
      <c r="R17" s="43"/>
      <c r="S17" s="43"/>
      <c r="T17" s="43"/>
    </row>
    <row r="18" spans="1:20" s="40" customFormat="1" hidden="1" x14ac:dyDescent="0.2">
      <c r="A18" s="56"/>
      <c r="B18" s="51"/>
      <c r="C18" s="52"/>
      <c r="D18" s="46"/>
      <c r="F18" s="41"/>
      <c r="G18" s="41"/>
      <c r="H18" s="42"/>
      <c r="I18" s="43"/>
      <c r="J18" s="43"/>
      <c r="K18" s="43"/>
      <c r="L18" s="43"/>
      <c r="M18" s="43"/>
      <c r="N18" s="43"/>
      <c r="O18" s="43"/>
      <c r="P18" s="43"/>
      <c r="Q18" s="43"/>
      <c r="R18" s="43"/>
      <c r="S18" s="43"/>
      <c r="T18" s="43"/>
    </row>
    <row r="19" spans="1:20" s="40" customFormat="1" hidden="1" x14ac:dyDescent="0.2">
      <c r="A19" s="56" t="s">
        <v>78</v>
      </c>
      <c r="B19" s="51" t="s">
        <v>79</v>
      </c>
      <c r="C19" s="46">
        <f>+C20</f>
        <v>0</v>
      </c>
      <c r="D19" s="46"/>
      <c r="F19" s="41"/>
      <c r="G19" s="41"/>
      <c r="H19" s="42"/>
      <c r="I19" s="43"/>
      <c r="J19" s="43"/>
      <c r="K19" s="43"/>
      <c r="L19" s="43"/>
      <c r="M19" s="43"/>
      <c r="N19" s="43"/>
      <c r="O19" s="43"/>
      <c r="P19" s="43"/>
      <c r="Q19" s="43"/>
      <c r="R19" s="43"/>
      <c r="S19" s="43"/>
      <c r="T19" s="43"/>
    </row>
    <row r="20" spans="1:20" s="40" customFormat="1" hidden="1" x14ac:dyDescent="0.2">
      <c r="A20" s="57" t="s">
        <v>80</v>
      </c>
      <c r="B20" s="57" t="s">
        <v>81</v>
      </c>
      <c r="C20" s="52"/>
      <c r="D20" s="46"/>
      <c r="F20" s="41"/>
      <c r="G20" s="41"/>
      <c r="H20" s="42"/>
      <c r="I20" s="43"/>
      <c r="J20" s="43"/>
      <c r="K20" s="43"/>
      <c r="L20" s="43"/>
      <c r="M20" s="43"/>
      <c r="N20" s="43"/>
      <c r="O20" s="43"/>
      <c r="P20" s="43"/>
      <c r="Q20" s="43"/>
      <c r="R20" s="43"/>
      <c r="S20" s="43"/>
      <c r="T20" s="43"/>
    </row>
    <row r="21" spans="1:20" s="40" customFormat="1" hidden="1" x14ac:dyDescent="0.2">
      <c r="A21" s="56"/>
      <c r="B21" s="51"/>
      <c r="C21" s="52"/>
      <c r="D21" s="46"/>
      <c r="F21" s="41"/>
      <c r="G21" s="41"/>
      <c r="H21" s="42"/>
      <c r="I21" s="43"/>
      <c r="J21" s="43"/>
      <c r="K21" s="43"/>
      <c r="L21" s="43"/>
      <c r="M21" s="43"/>
      <c r="N21" s="43"/>
      <c r="O21" s="43"/>
      <c r="P21" s="43"/>
      <c r="Q21" s="43"/>
      <c r="R21" s="43"/>
      <c r="S21" s="43"/>
      <c r="T21" s="43"/>
    </row>
    <row r="22" spans="1:20" hidden="1" x14ac:dyDescent="0.2">
      <c r="A22" s="56" t="s">
        <v>82</v>
      </c>
      <c r="B22" s="51" t="s">
        <v>29</v>
      </c>
      <c r="C22" s="46">
        <f>SUM(C23:C25)</f>
        <v>0</v>
      </c>
    </row>
    <row r="23" spans="1:20" hidden="1" x14ac:dyDescent="0.2">
      <c r="A23" s="57" t="s">
        <v>83</v>
      </c>
      <c r="B23" s="57" t="s">
        <v>84</v>
      </c>
      <c r="C23" s="52"/>
    </row>
    <row r="24" spans="1:20" hidden="1" x14ac:dyDescent="0.2">
      <c r="A24" s="57" t="s">
        <v>85</v>
      </c>
      <c r="B24" s="57" t="s">
        <v>86</v>
      </c>
      <c r="C24" s="52"/>
    </row>
    <row r="25" spans="1:20" hidden="1" x14ac:dyDescent="0.2">
      <c r="A25" s="57" t="s">
        <v>30</v>
      </c>
      <c r="B25" s="57" t="s">
        <v>87</v>
      </c>
      <c r="C25" s="52"/>
    </row>
    <row r="26" spans="1:20" hidden="1" x14ac:dyDescent="0.2">
      <c r="A26" s="57"/>
      <c r="B26" s="59"/>
      <c r="C26" s="52"/>
    </row>
    <row r="27" spans="1:20" hidden="1" x14ac:dyDescent="0.2">
      <c r="A27" s="56" t="s">
        <v>88</v>
      </c>
      <c r="B27" s="60" t="s">
        <v>89</v>
      </c>
      <c r="C27" s="46">
        <f>SUM(C28:C30)</f>
        <v>0</v>
      </c>
    </row>
    <row r="28" spans="1:20" hidden="1" x14ac:dyDescent="0.2">
      <c r="A28" s="57" t="s">
        <v>90</v>
      </c>
      <c r="B28" s="57" t="s">
        <v>91</v>
      </c>
      <c r="C28" s="52"/>
    </row>
    <row r="29" spans="1:20" hidden="1" x14ac:dyDescent="0.2">
      <c r="A29" s="57" t="s">
        <v>92</v>
      </c>
      <c r="B29" s="57" t="s">
        <v>93</v>
      </c>
      <c r="C29" s="52"/>
    </row>
    <row r="30" spans="1:20" hidden="1" x14ac:dyDescent="0.2">
      <c r="A30" s="57" t="s">
        <v>94</v>
      </c>
      <c r="B30" s="57" t="s">
        <v>95</v>
      </c>
      <c r="C30" s="52"/>
    </row>
    <row r="31" spans="1:20" hidden="1" x14ac:dyDescent="0.2">
      <c r="A31" s="57"/>
      <c r="B31" s="57"/>
      <c r="C31" s="52"/>
    </row>
    <row r="32" spans="1:20" hidden="1" x14ac:dyDescent="0.2">
      <c r="A32" s="56" t="s">
        <v>96</v>
      </c>
      <c r="B32" s="51" t="s">
        <v>97</v>
      </c>
      <c r="C32" s="46">
        <f>SUM(C33)</f>
        <v>0</v>
      </c>
    </row>
    <row r="33" spans="1:20" hidden="1" x14ac:dyDescent="0.2">
      <c r="A33" s="57" t="s">
        <v>98</v>
      </c>
      <c r="B33" s="57" t="s">
        <v>99</v>
      </c>
      <c r="C33" s="52"/>
      <c r="R33" s="77"/>
    </row>
    <row r="34" spans="1:20" hidden="1" x14ac:dyDescent="0.2">
      <c r="A34" s="57"/>
      <c r="B34" s="57"/>
      <c r="C34" s="52"/>
    </row>
    <row r="35" spans="1:20" hidden="1" x14ac:dyDescent="0.2">
      <c r="A35" s="50" t="s">
        <v>100</v>
      </c>
      <c r="B35" s="61" t="s">
        <v>101</v>
      </c>
      <c r="C35" s="46">
        <f>SUM(C36)</f>
        <v>0</v>
      </c>
    </row>
    <row r="36" spans="1:20" hidden="1" x14ac:dyDescent="0.2">
      <c r="A36" s="44" t="s">
        <v>102</v>
      </c>
      <c r="B36" s="57" t="s">
        <v>103</v>
      </c>
      <c r="C36" s="52"/>
    </row>
    <row r="37" spans="1:20" hidden="1" x14ac:dyDescent="0.2">
      <c r="A37" s="57"/>
      <c r="B37" s="57"/>
      <c r="C37" s="52"/>
    </row>
    <row r="38" spans="1:20" s="40" customFormat="1" hidden="1" x14ac:dyDescent="0.2">
      <c r="A38" s="56" t="s">
        <v>104</v>
      </c>
      <c r="B38" s="51" t="s">
        <v>105</v>
      </c>
      <c r="C38" s="46">
        <f>SUM(C39:C41)</f>
        <v>0</v>
      </c>
      <c r="D38" s="46"/>
      <c r="F38" s="41"/>
      <c r="G38" s="41"/>
      <c r="H38" s="42"/>
      <c r="I38" s="43"/>
      <c r="J38" s="43"/>
      <c r="K38" s="43"/>
      <c r="L38" s="43"/>
      <c r="M38" s="43"/>
      <c r="N38" s="43"/>
      <c r="O38" s="43"/>
      <c r="P38" s="43"/>
      <c r="Q38" s="43"/>
      <c r="R38" s="43"/>
      <c r="S38" s="43"/>
      <c r="T38" s="43"/>
    </row>
    <row r="39" spans="1:20" s="40" customFormat="1" hidden="1" x14ac:dyDescent="0.2">
      <c r="A39" s="57" t="s">
        <v>106</v>
      </c>
      <c r="B39" s="57" t="s">
        <v>107</v>
      </c>
      <c r="C39" s="52"/>
      <c r="D39" s="46"/>
      <c r="F39" s="41"/>
      <c r="G39" s="41"/>
      <c r="H39" s="42"/>
      <c r="I39" s="43"/>
      <c r="J39" s="43"/>
      <c r="K39" s="43"/>
      <c r="L39" s="43"/>
      <c r="M39" s="43"/>
      <c r="N39" s="43"/>
      <c r="O39" s="43"/>
      <c r="P39" s="43"/>
      <c r="Q39" s="43"/>
      <c r="R39" s="43"/>
      <c r="S39" s="43"/>
      <c r="T39" s="43"/>
    </row>
    <row r="40" spans="1:20" s="40" customFormat="1" hidden="1" x14ac:dyDescent="0.2">
      <c r="A40" s="57" t="s">
        <v>108</v>
      </c>
      <c r="B40" s="57" t="s">
        <v>109</v>
      </c>
      <c r="C40" s="52"/>
      <c r="D40" s="46"/>
      <c r="F40" s="41"/>
      <c r="G40" s="41"/>
      <c r="H40" s="42"/>
      <c r="I40" s="43"/>
      <c r="J40" s="43"/>
      <c r="K40" s="43"/>
      <c r="L40" s="43"/>
      <c r="M40" s="43"/>
      <c r="N40" s="43"/>
      <c r="O40" s="43"/>
      <c r="P40" s="43"/>
      <c r="Q40" s="43"/>
      <c r="R40" s="43"/>
      <c r="S40" s="43"/>
      <c r="T40" s="43"/>
    </row>
    <row r="41" spans="1:20" s="40" customFormat="1" hidden="1" x14ac:dyDescent="0.2">
      <c r="A41" s="57" t="s">
        <v>110</v>
      </c>
      <c r="B41" s="57" t="s">
        <v>111</v>
      </c>
      <c r="C41" s="52"/>
      <c r="D41" s="46"/>
      <c r="F41" s="41"/>
      <c r="G41" s="41"/>
      <c r="H41" s="42"/>
      <c r="I41" s="43"/>
      <c r="J41" s="43"/>
      <c r="K41" s="43"/>
      <c r="L41" s="43"/>
      <c r="M41" s="43"/>
      <c r="N41" s="43"/>
      <c r="O41" s="43"/>
      <c r="P41" s="43"/>
      <c r="Q41" s="43"/>
      <c r="R41" s="43"/>
      <c r="S41" s="43"/>
      <c r="T41" s="43"/>
    </row>
    <row r="42" spans="1:20" s="40" customFormat="1" hidden="1" x14ac:dyDescent="0.2">
      <c r="A42" s="57"/>
      <c r="B42" s="57"/>
      <c r="C42" s="52"/>
      <c r="D42" s="46"/>
      <c r="F42" s="41"/>
      <c r="G42" s="41"/>
      <c r="H42" s="42"/>
      <c r="I42" s="43"/>
      <c r="J42" s="43"/>
      <c r="K42" s="43"/>
      <c r="L42" s="43"/>
      <c r="M42" s="43"/>
      <c r="N42" s="43"/>
      <c r="O42" s="43"/>
      <c r="P42" s="43"/>
      <c r="Q42" s="43"/>
      <c r="R42" s="43"/>
      <c r="S42" s="43"/>
      <c r="T42" s="43"/>
    </row>
    <row r="43" spans="1:20" s="40" customFormat="1" hidden="1" x14ac:dyDescent="0.2">
      <c r="A43" s="56" t="s">
        <v>112</v>
      </c>
      <c r="B43" s="60" t="s">
        <v>113</v>
      </c>
      <c r="C43" s="52"/>
      <c r="D43" s="46">
        <f>+C45+C52+C48</f>
        <v>0</v>
      </c>
      <c r="F43" s="41"/>
      <c r="G43" s="41"/>
      <c r="H43" s="42"/>
      <c r="I43" s="43"/>
      <c r="J43" s="43"/>
      <c r="K43" s="43"/>
      <c r="L43" s="43"/>
      <c r="M43" s="43"/>
      <c r="N43" s="43"/>
      <c r="O43" s="43"/>
      <c r="P43" s="43"/>
      <c r="Q43" s="43"/>
      <c r="R43" s="43"/>
      <c r="S43" s="43"/>
      <c r="T43" s="43"/>
    </row>
    <row r="44" spans="1:20" s="40" customFormat="1" hidden="1" x14ac:dyDescent="0.2">
      <c r="A44" s="56"/>
      <c r="B44" s="60"/>
      <c r="C44" s="52"/>
      <c r="D44" s="46"/>
      <c r="F44" s="41"/>
      <c r="G44" s="41"/>
      <c r="H44" s="42"/>
      <c r="I44" s="43"/>
      <c r="J44" s="43"/>
      <c r="K44" s="43"/>
      <c r="L44" s="43"/>
      <c r="M44" s="43"/>
      <c r="N44" s="43"/>
      <c r="O44" s="43"/>
      <c r="P44" s="43"/>
      <c r="Q44" s="43"/>
      <c r="R44" s="43"/>
      <c r="S44" s="43"/>
      <c r="T44" s="43"/>
    </row>
    <row r="45" spans="1:20" s="40" customFormat="1" hidden="1" x14ac:dyDescent="0.2">
      <c r="A45" s="56" t="s">
        <v>114</v>
      </c>
      <c r="B45" s="51" t="s">
        <v>115</v>
      </c>
      <c r="C45" s="46">
        <f>SUM(C46:C47)</f>
        <v>0</v>
      </c>
      <c r="D45" s="46"/>
      <c r="F45" s="41"/>
      <c r="G45" s="41"/>
      <c r="H45" s="42"/>
      <c r="I45" s="43"/>
      <c r="J45" s="43"/>
      <c r="K45" s="43"/>
      <c r="L45" s="43"/>
      <c r="M45" s="43"/>
      <c r="N45" s="43"/>
      <c r="O45" s="43"/>
      <c r="P45" s="43"/>
      <c r="Q45" s="43"/>
      <c r="R45" s="43"/>
      <c r="S45" s="43"/>
      <c r="T45" s="43"/>
    </row>
    <row r="46" spans="1:20" s="40" customFormat="1" hidden="1" x14ac:dyDescent="0.2">
      <c r="A46" s="57" t="s">
        <v>116</v>
      </c>
      <c r="B46" s="57" t="s">
        <v>117</v>
      </c>
      <c r="C46" s="52"/>
      <c r="D46" s="46"/>
      <c r="F46" s="41"/>
      <c r="G46" s="41"/>
      <c r="H46" s="42"/>
      <c r="I46" s="43"/>
      <c r="J46" s="43"/>
      <c r="K46" s="43"/>
      <c r="L46" s="43"/>
      <c r="M46" s="43"/>
      <c r="N46" s="43"/>
      <c r="O46" s="43"/>
      <c r="P46" s="43"/>
      <c r="Q46" s="43"/>
      <c r="R46" s="43"/>
      <c r="S46" s="43"/>
      <c r="T46" s="43"/>
    </row>
    <row r="47" spans="1:20" s="40" customFormat="1" hidden="1" x14ac:dyDescent="0.2">
      <c r="A47" s="57"/>
      <c r="B47" s="57"/>
      <c r="C47" s="52"/>
      <c r="D47" s="46"/>
      <c r="F47" s="41"/>
      <c r="G47" s="41"/>
      <c r="H47" s="42"/>
      <c r="I47" s="43"/>
      <c r="J47" s="43"/>
      <c r="K47" s="43"/>
      <c r="L47" s="43"/>
      <c r="M47" s="43"/>
      <c r="N47" s="43"/>
      <c r="O47" s="43"/>
      <c r="P47" s="43"/>
      <c r="Q47" s="43"/>
      <c r="R47" s="43"/>
      <c r="S47" s="43"/>
      <c r="T47" s="43"/>
    </row>
    <row r="48" spans="1:20" s="40" customFormat="1" hidden="1" x14ac:dyDescent="0.2">
      <c r="A48" s="56" t="s">
        <v>118</v>
      </c>
      <c r="B48" s="51" t="s">
        <v>119</v>
      </c>
      <c r="C48" s="46">
        <f>SUM(C49:C50)</f>
        <v>0</v>
      </c>
      <c r="D48" s="46"/>
      <c r="F48" s="41"/>
      <c r="G48" s="41"/>
      <c r="H48" s="42"/>
      <c r="I48" s="43"/>
      <c r="J48" s="43"/>
      <c r="K48" s="43"/>
      <c r="L48" s="43"/>
      <c r="M48" s="43"/>
      <c r="N48" s="43"/>
      <c r="O48" s="43"/>
      <c r="P48" s="43"/>
      <c r="Q48" s="43"/>
      <c r="R48" s="43"/>
      <c r="S48" s="43"/>
      <c r="T48" s="43"/>
    </row>
    <row r="49" spans="1:20" s="40" customFormat="1" hidden="1" x14ac:dyDescent="0.2">
      <c r="A49" s="57" t="s">
        <v>120</v>
      </c>
      <c r="B49" s="57" t="s">
        <v>121</v>
      </c>
      <c r="C49" s="52"/>
      <c r="D49" s="46"/>
      <c r="F49" s="41"/>
      <c r="G49" s="41"/>
      <c r="H49" s="42"/>
      <c r="I49" s="43"/>
      <c r="J49" s="43"/>
      <c r="K49" s="43"/>
      <c r="L49" s="43"/>
      <c r="M49" s="43"/>
      <c r="N49" s="43"/>
      <c r="O49" s="43"/>
      <c r="P49" s="43"/>
      <c r="Q49" s="43"/>
      <c r="R49" s="43"/>
      <c r="S49" s="43"/>
      <c r="T49" s="43"/>
    </row>
    <row r="50" spans="1:20" s="40" customFormat="1" hidden="1" x14ac:dyDescent="0.2">
      <c r="A50" s="57" t="s">
        <v>122</v>
      </c>
      <c r="B50" s="57" t="s">
        <v>123</v>
      </c>
      <c r="C50" s="52"/>
      <c r="D50" s="46"/>
      <c r="F50" s="41"/>
      <c r="G50" s="41"/>
      <c r="H50" s="42"/>
      <c r="I50" s="43"/>
      <c r="J50" s="43"/>
      <c r="K50" s="43"/>
      <c r="L50" s="43"/>
      <c r="M50" s="43"/>
      <c r="N50" s="43"/>
      <c r="O50" s="43"/>
      <c r="P50" s="43"/>
      <c r="Q50" s="43"/>
      <c r="R50" s="43"/>
      <c r="S50" s="43"/>
      <c r="T50" s="43"/>
    </row>
    <row r="51" spans="1:20" s="40" customFormat="1" hidden="1" x14ac:dyDescent="0.2">
      <c r="A51" s="57"/>
      <c r="B51" s="57"/>
      <c r="C51" s="52"/>
      <c r="D51" s="46"/>
      <c r="F51" s="41"/>
      <c r="G51" s="41"/>
      <c r="H51" s="42"/>
      <c r="I51" s="43"/>
      <c r="J51" s="43"/>
      <c r="K51" s="43"/>
      <c r="L51" s="43"/>
      <c r="M51" s="43"/>
      <c r="N51" s="43"/>
      <c r="O51" s="43"/>
      <c r="P51" s="43"/>
      <c r="Q51" s="43"/>
      <c r="R51" s="43"/>
      <c r="S51" s="43"/>
      <c r="T51" s="43"/>
    </row>
    <row r="52" spans="1:20" s="40" customFormat="1" hidden="1" x14ac:dyDescent="0.2">
      <c r="A52" s="56" t="s">
        <v>124</v>
      </c>
      <c r="B52" s="60" t="s">
        <v>125</v>
      </c>
      <c r="C52" s="46">
        <f>SUM(C53:C54)</f>
        <v>0</v>
      </c>
      <c r="D52" s="46"/>
      <c r="F52" s="41"/>
      <c r="G52" s="41"/>
      <c r="H52" s="42"/>
      <c r="I52" s="43"/>
      <c r="J52" s="43"/>
      <c r="K52" s="43"/>
      <c r="L52" s="43"/>
      <c r="M52" s="43"/>
      <c r="N52" s="43"/>
      <c r="O52" s="43"/>
      <c r="P52" s="43"/>
      <c r="Q52" s="43"/>
      <c r="R52" s="43"/>
      <c r="S52" s="43"/>
      <c r="T52" s="43"/>
    </row>
    <row r="53" spans="1:20" s="40" customFormat="1" hidden="1" x14ac:dyDescent="0.2">
      <c r="A53" s="57" t="s">
        <v>126</v>
      </c>
      <c r="B53" s="57" t="s">
        <v>205</v>
      </c>
      <c r="C53" s="52"/>
      <c r="D53" s="46"/>
      <c r="F53" s="41"/>
      <c r="G53" s="41"/>
      <c r="H53" s="42"/>
      <c r="I53" s="43"/>
      <c r="J53" s="43"/>
      <c r="K53" s="43"/>
      <c r="L53" s="43"/>
      <c r="M53" s="43"/>
      <c r="N53" s="43"/>
      <c r="O53" s="43"/>
      <c r="P53" s="43"/>
      <c r="Q53" s="43"/>
      <c r="R53" s="43"/>
      <c r="S53" s="43"/>
      <c r="T53" s="43"/>
    </row>
    <row r="54" spans="1:20" s="40" customFormat="1" hidden="1" x14ac:dyDescent="0.2">
      <c r="A54" s="57" t="s">
        <v>128</v>
      </c>
      <c r="B54" s="43" t="s">
        <v>129</v>
      </c>
      <c r="C54" s="52"/>
      <c r="D54" s="46"/>
      <c r="F54" s="41"/>
      <c r="G54" s="41"/>
      <c r="H54" s="42"/>
      <c r="I54" s="43"/>
      <c r="J54" s="43"/>
      <c r="K54" s="43"/>
      <c r="L54" s="43"/>
      <c r="M54" s="43"/>
      <c r="N54" s="43"/>
      <c r="O54" s="43"/>
      <c r="P54" s="43"/>
      <c r="Q54" s="43"/>
      <c r="R54" s="43"/>
      <c r="S54" s="43"/>
      <c r="T54" s="43"/>
    </row>
    <row r="55" spans="1:20" s="40" customFormat="1" hidden="1" x14ac:dyDescent="0.2">
      <c r="A55" s="57"/>
      <c r="B55" s="57"/>
      <c r="C55" s="52"/>
      <c r="D55" s="46"/>
      <c r="F55" s="41"/>
      <c r="G55" s="41"/>
      <c r="H55" s="42"/>
      <c r="I55" s="43"/>
      <c r="J55" s="43"/>
      <c r="K55" s="43"/>
      <c r="L55" s="43"/>
      <c r="M55" s="43"/>
      <c r="N55" s="43"/>
      <c r="O55" s="43"/>
      <c r="P55" s="43"/>
      <c r="Q55" s="43"/>
      <c r="R55" s="43"/>
      <c r="S55" s="43"/>
      <c r="T55" s="43"/>
    </row>
    <row r="56" spans="1:20" s="40" customFormat="1" hidden="1" x14ac:dyDescent="0.2">
      <c r="A56" s="56" t="s">
        <v>130</v>
      </c>
      <c r="B56" s="56" t="s">
        <v>33</v>
      </c>
      <c r="C56" s="52"/>
      <c r="D56" s="46">
        <f>+C58+C69+C66</f>
        <v>0</v>
      </c>
      <c r="F56" s="41"/>
      <c r="G56" s="41"/>
      <c r="H56" s="42"/>
      <c r="I56" s="43"/>
      <c r="J56" s="43"/>
      <c r="K56" s="43"/>
      <c r="L56" s="43"/>
      <c r="M56" s="43"/>
      <c r="N56" s="43"/>
      <c r="O56" s="43"/>
      <c r="P56" s="43"/>
      <c r="Q56" s="43"/>
      <c r="R56" s="43"/>
      <c r="S56" s="43"/>
      <c r="T56" s="43"/>
    </row>
    <row r="57" spans="1:20" s="40" customFormat="1" hidden="1" x14ac:dyDescent="0.2">
      <c r="A57" s="56"/>
      <c r="B57" s="56"/>
      <c r="C57" s="52"/>
      <c r="D57" s="46"/>
      <c r="F57" s="41"/>
      <c r="G57" s="41"/>
      <c r="H57" s="42"/>
      <c r="I57" s="43"/>
      <c r="J57" s="43"/>
      <c r="K57" s="43"/>
      <c r="L57" s="43"/>
      <c r="M57" s="43"/>
      <c r="N57" s="43"/>
      <c r="O57" s="43"/>
      <c r="P57" s="43"/>
      <c r="Q57" s="43"/>
      <c r="R57" s="43"/>
      <c r="S57" s="43"/>
      <c r="T57" s="43"/>
    </row>
    <row r="58" spans="1:20" s="40" customFormat="1" hidden="1" x14ac:dyDescent="0.2">
      <c r="A58" s="56" t="s">
        <v>131</v>
      </c>
      <c r="B58" s="56" t="s">
        <v>34</v>
      </c>
      <c r="C58" s="46">
        <f>SUM(C59:C64)</f>
        <v>0</v>
      </c>
      <c r="D58" s="46"/>
      <c r="F58" s="41"/>
      <c r="G58" s="41"/>
      <c r="H58" s="42"/>
      <c r="I58" s="43"/>
      <c r="J58" s="43"/>
      <c r="K58" s="43"/>
      <c r="L58" s="43"/>
      <c r="M58" s="43"/>
      <c r="N58" s="43"/>
      <c r="O58" s="43"/>
      <c r="P58" s="43"/>
      <c r="Q58" s="43"/>
      <c r="R58" s="43"/>
      <c r="S58" s="43"/>
      <c r="T58" s="43"/>
    </row>
    <row r="59" spans="1:20" s="40" customFormat="1" hidden="1" x14ac:dyDescent="0.2">
      <c r="A59" s="57" t="s">
        <v>132</v>
      </c>
      <c r="B59" s="57" t="s">
        <v>133</v>
      </c>
      <c r="C59" s="52"/>
      <c r="D59" s="46"/>
      <c r="F59" s="41"/>
      <c r="G59" s="41"/>
      <c r="H59" s="42"/>
      <c r="I59" s="43"/>
      <c r="J59" s="43"/>
      <c r="K59" s="43"/>
      <c r="L59" s="43"/>
      <c r="M59" s="43"/>
      <c r="N59" s="43"/>
      <c r="O59" s="43"/>
      <c r="P59" s="43"/>
      <c r="Q59" s="43"/>
      <c r="R59" s="43"/>
      <c r="S59" s="43"/>
      <c r="T59" s="43"/>
    </row>
    <row r="60" spans="1:20" s="40" customFormat="1" hidden="1" x14ac:dyDescent="0.2">
      <c r="A60" s="57" t="s">
        <v>35</v>
      </c>
      <c r="B60" s="57" t="s">
        <v>36</v>
      </c>
      <c r="C60" s="52"/>
      <c r="D60" s="46"/>
      <c r="F60" s="41"/>
      <c r="G60" s="41"/>
      <c r="H60" s="42"/>
      <c r="I60" s="43"/>
      <c r="J60" s="43"/>
      <c r="K60" s="43"/>
      <c r="L60" s="43"/>
      <c r="M60" s="43"/>
      <c r="N60" s="43"/>
      <c r="O60" s="43"/>
      <c r="P60" s="43"/>
      <c r="Q60" s="43"/>
      <c r="R60" s="43"/>
      <c r="S60" s="43"/>
      <c r="T60" s="43"/>
    </row>
    <row r="61" spans="1:20" s="40" customFormat="1" hidden="1" x14ac:dyDescent="0.2">
      <c r="A61" s="57" t="s">
        <v>38</v>
      </c>
      <c r="B61" s="57" t="s">
        <v>134</v>
      </c>
      <c r="C61" s="52"/>
      <c r="D61" s="46"/>
      <c r="F61" s="41"/>
      <c r="G61" s="41"/>
      <c r="H61" s="42"/>
      <c r="I61" s="43"/>
      <c r="J61" s="43"/>
      <c r="K61" s="43"/>
      <c r="L61" s="43"/>
      <c r="M61" s="43"/>
      <c r="N61" s="43"/>
      <c r="O61" s="43"/>
      <c r="P61" s="43"/>
      <c r="Q61" s="43"/>
      <c r="R61" s="43"/>
      <c r="S61" s="43"/>
      <c r="T61" s="43"/>
    </row>
    <row r="62" spans="1:20" s="40" customFormat="1" hidden="1" x14ac:dyDescent="0.2">
      <c r="A62" s="57" t="s">
        <v>135</v>
      </c>
      <c r="B62" s="57" t="s">
        <v>136</v>
      </c>
      <c r="C62" s="52"/>
      <c r="D62" s="46"/>
      <c r="F62" s="41"/>
      <c r="G62" s="41"/>
      <c r="H62" s="42"/>
      <c r="I62" s="43"/>
      <c r="J62" s="43"/>
      <c r="K62" s="43"/>
      <c r="L62" s="43"/>
      <c r="M62" s="43"/>
      <c r="N62" s="43"/>
      <c r="O62" s="43"/>
      <c r="P62" s="43"/>
      <c r="Q62" s="43"/>
      <c r="R62" s="43"/>
      <c r="S62" s="43"/>
      <c r="T62" s="43"/>
    </row>
    <row r="63" spans="1:20" s="40" customFormat="1" hidden="1" x14ac:dyDescent="0.2">
      <c r="A63" s="57" t="s">
        <v>137</v>
      </c>
      <c r="B63" s="57" t="s">
        <v>138</v>
      </c>
      <c r="C63" s="52"/>
      <c r="D63" s="46"/>
      <c r="F63" s="41"/>
      <c r="G63" s="41"/>
      <c r="H63" s="42"/>
      <c r="I63" s="43"/>
      <c r="J63" s="43"/>
      <c r="K63" s="43"/>
      <c r="L63" s="43"/>
      <c r="M63" s="43"/>
      <c r="N63" s="43"/>
      <c r="O63" s="43"/>
      <c r="P63" s="43"/>
      <c r="Q63" s="43"/>
      <c r="R63" s="43"/>
      <c r="S63" s="43"/>
      <c r="T63" s="43"/>
    </row>
    <row r="64" spans="1:20" s="40" customFormat="1" hidden="1" x14ac:dyDescent="0.2">
      <c r="A64" s="57" t="s">
        <v>139</v>
      </c>
      <c r="B64" s="45" t="s">
        <v>140</v>
      </c>
      <c r="C64" s="52"/>
      <c r="D64" s="46"/>
      <c r="F64" s="41"/>
      <c r="G64" s="41"/>
      <c r="H64" s="42"/>
      <c r="I64" s="43"/>
      <c r="J64" s="43"/>
      <c r="K64" s="43"/>
      <c r="L64" s="43"/>
      <c r="M64" s="43"/>
      <c r="N64" s="43"/>
      <c r="O64" s="43"/>
      <c r="P64" s="43"/>
      <c r="Q64" s="43"/>
      <c r="R64" s="43"/>
      <c r="S64" s="43"/>
      <c r="T64" s="43"/>
    </row>
    <row r="65" spans="1:20" s="40" customFormat="1" hidden="1" x14ac:dyDescent="0.2">
      <c r="A65" s="57"/>
      <c r="B65" s="45"/>
      <c r="C65" s="52"/>
      <c r="D65" s="46"/>
      <c r="F65" s="41"/>
      <c r="G65" s="41"/>
      <c r="H65" s="42"/>
      <c r="I65" s="43"/>
      <c r="J65" s="43"/>
      <c r="K65" s="43"/>
      <c r="L65" s="43"/>
      <c r="M65" s="43"/>
      <c r="N65" s="43"/>
      <c r="O65" s="43"/>
      <c r="P65" s="43"/>
      <c r="Q65" s="43"/>
      <c r="R65" s="43"/>
      <c r="S65" s="43"/>
      <c r="T65" s="43"/>
    </row>
    <row r="66" spans="1:20" s="40" customFormat="1" hidden="1" x14ac:dyDescent="0.2">
      <c r="A66" s="56" t="s">
        <v>141</v>
      </c>
      <c r="B66" s="56" t="s">
        <v>48</v>
      </c>
      <c r="C66" s="46">
        <f>SUM(C67:C68)</f>
        <v>0</v>
      </c>
      <c r="D66" s="46"/>
      <c r="F66" s="41"/>
      <c r="G66" s="41"/>
      <c r="H66" s="42"/>
      <c r="I66" s="43"/>
      <c r="J66" s="43"/>
      <c r="K66" s="43"/>
      <c r="L66" s="43"/>
      <c r="M66" s="43"/>
      <c r="N66" s="43"/>
      <c r="O66" s="43"/>
      <c r="P66" s="43"/>
      <c r="Q66" s="43"/>
      <c r="R66" s="43"/>
      <c r="S66" s="43"/>
      <c r="T66" s="43"/>
    </row>
    <row r="67" spans="1:20" s="40" customFormat="1" hidden="1" x14ac:dyDescent="0.2">
      <c r="A67" s="57" t="s">
        <v>49</v>
      </c>
      <c r="B67" s="57" t="s">
        <v>142</v>
      </c>
      <c r="C67" s="52"/>
      <c r="D67" s="46"/>
      <c r="F67" s="41"/>
      <c r="G67" s="41"/>
      <c r="H67" s="42"/>
      <c r="I67" s="43"/>
      <c r="J67" s="43"/>
      <c r="K67" s="43"/>
      <c r="L67" s="43"/>
      <c r="M67" s="43"/>
      <c r="N67" s="43"/>
      <c r="O67" s="43"/>
      <c r="P67" s="43"/>
      <c r="Q67" s="43"/>
      <c r="R67" s="43"/>
      <c r="S67" s="43"/>
      <c r="T67" s="43"/>
    </row>
    <row r="68" spans="1:20" s="40" customFormat="1" hidden="1" x14ac:dyDescent="0.2">
      <c r="A68" s="57"/>
      <c r="B68" s="45"/>
      <c r="C68" s="52"/>
      <c r="D68" s="46"/>
      <c r="F68" s="41"/>
      <c r="G68" s="41"/>
      <c r="H68" s="42"/>
      <c r="I68" s="43"/>
      <c r="J68" s="43"/>
      <c r="K68" s="43"/>
      <c r="L68" s="43"/>
      <c r="M68" s="43"/>
      <c r="N68" s="43"/>
      <c r="O68" s="43"/>
      <c r="P68" s="43"/>
      <c r="Q68" s="43"/>
      <c r="R68" s="43"/>
      <c r="S68" s="43"/>
      <c r="T68" s="43"/>
    </row>
    <row r="69" spans="1:20" s="40" customFormat="1" hidden="1" x14ac:dyDescent="0.2">
      <c r="A69" s="56" t="s">
        <v>143</v>
      </c>
      <c r="B69" s="51" t="s">
        <v>43</v>
      </c>
      <c r="C69" s="46">
        <f>+C70</f>
        <v>0</v>
      </c>
      <c r="D69" s="46"/>
      <c r="F69" s="41"/>
      <c r="G69" s="41"/>
      <c r="H69" s="42"/>
      <c r="I69" s="43"/>
      <c r="J69" s="43"/>
      <c r="K69" s="43"/>
      <c r="L69" s="43"/>
      <c r="M69" s="43"/>
      <c r="N69" s="43"/>
      <c r="O69" s="43"/>
      <c r="P69" s="43"/>
      <c r="Q69" s="43"/>
      <c r="R69" s="43"/>
      <c r="S69" s="43"/>
      <c r="T69" s="43"/>
    </row>
    <row r="70" spans="1:20" s="40" customFormat="1" hidden="1" x14ac:dyDescent="0.2">
      <c r="A70" s="57" t="s">
        <v>46</v>
      </c>
      <c r="B70" s="45" t="s">
        <v>47</v>
      </c>
      <c r="C70" s="52"/>
      <c r="D70" s="46"/>
      <c r="F70" s="41"/>
      <c r="G70" s="41"/>
      <c r="H70" s="42"/>
      <c r="I70" s="43"/>
      <c r="J70" s="43"/>
      <c r="K70" s="43"/>
      <c r="L70" s="43"/>
      <c r="M70" s="43"/>
      <c r="N70" s="43"/>
      <c r="O70" s="43"/>
      <c r="P70" s="43"/>
      <c r="Q70" s="43"/>
      <c r="R70" s="43"/>
      <c r="S70" s="43"/>
      <c r="T70" s="43"/>
    </row>
    <row r="71" spans="1:20" s="40" customFormat="1" hidden="1" x14ac:dyDescent="0.2">
      <c r="A71" s="57"/>
      <c r="B71" s="45"/>
      <c r="C71" s="52"/>
      <c r="D71" s="46"/>
      <c r="F71" s="41"/>
      <c r="G71" s="41"/>
      <c r="H71" s="42"/>
      <c r="I71" s="43"/>
      <c r="J71" s="43"/>
      <c r="K71" s="43"/>
      <c r="L71" s="43"/>
      <c r="M71" s="43"/>
      <c r="N71" s="43"/>
      <c r="O71" s="43"/>
      <c r="P71" s="43"/>
      <c r="Q71" s="43"/>
      <c r="R71" s="43"/>
      <c r="S71" s="43"/>
      <c r="T71" s="43"/>
    </row>
    <row r="72" spans="1:20" s="40" customFormat="1" x14ac:dyDescent="0.2">
      <c r="A72" s="56">
        <v>6</v>
      </c>
      <c r="B72" s="62" t="s">
        <v>144</v>
      </c>
      <c r="C72" s="52"/>
      <c r="D72" s="46">
        <f>+C74+C77+C80</f>
        <v>8944000</v>
      </c>
      <c r="F72" s="41"/>
      <c r="G72" s="41"/>
      <c r="H72" s="42"/>
      <c r="I72" s="43"/>
      <c r="J72" s="43"/>
      <c r="K72" s="43"/>
      <c r="L72" s="43"/>
      <c r="M72" s="43"/>
      <c r="N72" s="43"/>
      <c r="O72" s="43"/>
      <c r="P72" s="43"/>
      <c r="Q72" s="43"/>
      <c r="R72" s="43"/>
      <c r="S72" s="43"/>
      <c r="T72" s="43"/>
    </row>
    <row r="73" spans="1:20" s="40" customFormat="1" x14ac:dyDescent="0.2">
      <c r="A73" s="56"/>
      <c r="B73" s="62"/>
      <c r="C73" s="52"/>
      <c r="D73" s="46"/>
      <c r="F73" s="41"/>
      <c r="G73" s="41"/>
      <c r="H73" s="42"/>
      <c r="I73" s="43"/>
      <c r="J73" s="43"/>
      <c r="K73" s="43"/>
      <c r="L73" s="43"/>
      <c r="M73" s="43"/>
      <c r="N73" s="43"/>
      <c r="O73" s="43"/>
      <c r="P73" s="43"/>
      <c r="Q73" s="43"/>
      <c r="R73" s="43"/>
      <c r="S73" s="43"/>
      <c r="T73" s="43"/>
    </row>
    <row r="74" spans="1:20" s="40" customFormat="1" x14ac:dyDescent="0.2">
      <c r="A74" s="56">
        <v>6.03</v>
      </c>
      <c r="B74" s="62" t="s">
        <v>145</v>
      </c>
      <c r="C74" s="46">
        <f>+C75</f>
        <v>5944000</v>
      </c>
      <c r="D74" s="46"/>
      <c r="F74" s="41"/>
      <c r="G74" s="41"/>
      <c r="H74" s="42"/>
      <c r="I74" s="43"/>
      <c r="J74" s="43"/>
      <c r="K74" s="43"/>
      <c r="L74" s="43"/>
      <c r="M74" s="43"/>
      <c r="N74" s="43"/>
      <c r="O74" s="43"/>
      <c r="P74" s="43"/>
      <c r="Q74" s="43"/>
      <c r="R74" s="43"/>
      <c r="S74" s="43"/>
      <c r="T74" s="43"/>
    </row>
    <row r="75" spans="1:20" s="40" customFormat="1" x14ac:dyDescent="0.2">
      <c r="A75" s="57" t="s">
        <v>146</v>
      </c>
      <c r="B75" s="63" t="s">
        <v>147</v>
      </c>
      <c r="C75" s="52">
        <v>5944000</v>
      </c>
      <c r="D75" s="46"/>
      <c r="F75" s="41"/>
      <c r="G75" s="41"/>
      <c r="H75" s="42"/>
      <c r="I75" s="43"/>
      <c r="J75" s="43"/>
      <c r="K75" s="43"/>
      <c r="L75" s="43"/>
      <c r="M75" s="43"/>
      <c r="N75" s="43"/>
      <c r="O75" s="43"/>
      <c r="P75" s="43"/>
      <c r="Q75" s="43"/>
      <c r="R75" s="43"/>
      <c r="S75" s="43"/>
      <c r="T75" s="43"/>
    </row>
    <row r="76" spans="1:20" s="40" customFormat="1" x14ac:dyDescent="0.2">
      <c r="A76" s="56"/>
      <c r="B76" s="62"/>
      <c r="C76" s="52"/>
      <c r="D76" s="46"/>
      <c r="F76" s="41"/>
      <c r="G76" s="41"/>
      <c r="H76" s="42"/>
      <c r="I76" s="43"/>
      <c r="J76" s="43"/>
      <c r="K76" s="43"/>
      <c r="L76" s="43"/>
      <c r="M76" s="43"/>
      <c r="N76" s="43"/>
      <c r="O76" s="43"/>
      <c r="P76" s="43"/>
      <c r="Q76" s="43"/>
      <c r="R76" s="43"/>
      <c r="S76" s="43"/>
      <c r="T76" s="43"/>
    </row>
    <row r="77" spans="1:20" s="40" customFormat="1" ht="25.5" x14ac:dyDescent="0.2">
      <c r="A77" s="56">
        <v>6.06</v>
      </c>
      <c r="B77" s="62" t="s">
        <v>148</v>
      </c>
      <c r="C77" s="46">
        <f>+C78</f>
        <v>3000000</v>
      </c>
      <c r="D77" s="46"/>
      <c r="F77" s="41"/>
      <c r="G77" s="41"/>
      <c r="H77" s="42"/>
      <c r="I77" s="43"/>
      <c r="J77" s="43"/>
      <c r="K77" s="43"/>
      <c r="L77" s="43"/>
      <c r="M77" s="43"/>
      <c r="N77" s="43"/>
      <c r="O77" s="43"/>
      <c r="P77" s="43"/>
      <c r="Q77" s="43"/>
      <c r="R77" s="43"/>
      <c r="S77" s="43"/>
      <c r="T77" s="43"/>
    </row>
    <row r="78" spans="1:20" s="40" customFormat="1" x14ac:dyDescent="0.2">
      <c r="A78" s="57" t="s">
        <v>149</v>
      </c>
      <c r="B78" s="43" t="s">
        <v>150</v>
      </c>
      <c r="C78" s="52">
        <v>3000000</v>
      </c>
      <c r="D78" s="46"/>
      <c r="F78" s="41"/>
      <c r="G78" s="41"/>
      <c r="H78" s="42"/>
      <c r="I78" s="43"/>
      <c r="J78" s="43"/>
      <c r="K78" s="43"/>
      <c r="L78" s="43"/>
      <c r="M78" s="43"/>
      <c r="N78" s="43"/>
      <c r="O78" s="43"/>
      <c r="P78" s="43"/>
      <c r="Q78" s="43"/>
      <c r="R78" s="43"/>
      <c r="S78" s="43"/>
      <c r="T78" s="43"/>
    </row>
    <row r="79" spans="1:20" s="40" customFormat="1" hidden="1" x14ac:dyDescent="0.2">
      <c r="A79" s="57"/>
      <c r="B79" s="43"/>
      <c r="C79" s="52"/>
      <c r="D79" s="46"/>
      <c r="F79" s="41"/>
      <c r="G79" s="41"/>
      <c r="H79" s="42"/>
      <c r="I79" s="43"/>
      <c r="J79" s="43"/>
      <c r="K79" s="43"/>
      <c r="L79" s="43"/>
      <c r="M79" s="43"/>
      <c r="N79" s="43"/>
      <c r="O79" s="43"/>
      <c r="P79" s="43"/>
      <c r="Q79" s="43"/>
      <c r="R79" s="43"/>
      <c r="S79" s="43"/>
      <c r="T79" s="43"/>
    </row>
    <row r="80" spans="1:20" s="40" customFormat="1" ht="25.5" hidden="1" x14ac:dyDescent="0.2">
      <c r="A80" s="56">
        <v>6.07</v>
      </c>
      <c r="B80" s="64" t="s">
        <v>151</v>
      </c>
      <c r="C80" s="46">
        <f>+C81</f>
        <v>0</v>
      </c>
      <c r="D80" s="46"/>
      <c r="F80" s="41"/>
      <c r="G80" s="41"/>
      <c r="H80" s="42"/>
      <c r="I80" s="43"/>
      <c r="J80" s="43"/>
      <c r="K80" s="43"/>
      <c r="L80" s="43"/>
      <c r="M80" s="43"/>
      <c r="N80" s="43"/>
      <c r="O80" s="43"/>
      <c r="P80" s="43"/>
      <c r="Q80" s="43"/>
      <c r="R80" s="43"/>
      <c r="S80" s="43"/>
      <c r="T80" s="43"/>
    </row>
    <row r="81" spans="1:20" s="40" customFormat="1" hidden="1" x14ac:dyDescent="0.2">
      <c r="A81" s="57" t="s">
        <v>152</v>
      </c>
      <c r="B81" s="65" t="s">
        <v>203</v>
      </c>
      <c r="C81" s="52"/>
      <c r="D81" s="46"/>
      <c r="F81" s="41"/>
      <c r="G81" s="41"/>
      <c r="H81" s="42"/>
      <c r="I81" s="43"/>
      <c r="J81" s="43"/>
      <c r="K81" s="43"/>
      <c r="L81" s="43"/>
      <c r="M81" s="43"/>
      <c r="N81" s="43"/>
      <c r="O81" s="43"/>
      <c r="P81" s="43"/>
      <c r="Q81" s="43"/>
      <c r="R81" s="43"/>
      <c r="S81" s="43"/>
      <c r="T81" s="43"/>
    </row>
    <row r="82" spans="1:20" s="40" customFormat="1" hidden="1" x14ac:dyDescent="0.2">
      <c r="A82" s="57"/>
      <c r="B82" s="45"/>
      <c r="C82" s="52"/>
      <c r="D82" s="46"/>
      <c r="F82" s="41"/>
      <c r="G82" s="41"/>
      <c r="H82" s="42"/>
      <c r="I82" s="43"/>
      <c r="J82" s="43"/>
      <c r="K82" s="43"/>
      <c r="L82" s="43"/>
      <c r="M82" s="43"/>
      <c r="N82" s="43"/>
      <c r="O82" s="43"/>
      <c r="P82" s="43"/>
      <c r="Q82" s="43"/>
      <c r="R82" s="43"/>
      <c r="S82" s="43"/>
      <c r="T82" s="43"/>
    </row>
    <row r="83" spans="1:20" s="40" customFormat="1" hidden="1" x14ac:dyDescent="0.2">
      <c r="A83" s="56">
        <v>9</v>
      </c>
      <c r="B83" s="51" t="s">
        <v>153</v>
      </c>
      <c r="C83" s="52"/>
      <c r="D83" s="46">
        <f>+C85</f>
        <v>0</v>
      </c>
      <c r="F83" s="41"/>
      <c r="G83" s="41"/>
      <c r="H83" s="42"/>
      <c r="I83" s="43"/>
      <c r="J83" s="43"/>
      <c r="K83" s="43"/>
      <c r="L83" s="43"/>
      <c r="M83" s="43"/>
      <c r="N83" s="43"/>
      <c r="O83" s="43"/>
      <c r="P83" s="43"/>
      <c r="Q83" s="43"/>
      <c r="R83" s="43"/>
      <c r="S83" s="43"/>
      <c r="T83" s="43"/>
    </row>
    <row r="84" spans="1:20" s="40" customFormat="1" hidden="1" x14ac:dyDescent="0.2">
      <c r="A84" s="56"/>
      <c r="B84" s="51"/>
      <c r="C84" s="52"/>
      <c r="D84" s="46"/>
      <c r="F84" s="41"/>
      <c r="G84" s="41"/>
      <c r="H84" s="42"/>
      <c r="I84" s="43"/>
      <c r="J84" s="43"/>
      <c r="K84" s="43"/>
      <c r="L84" s="43"/>
      <c r="M84" s="43"/>
      <c r="N84" s="43"/>
      <c r="O84" s="43"/>
      <c r="P84" s="43"/>
      <c r="Q84" s="43"/>
      <c r="R84" s="43"/>
      <c r="S84" s="43"/>
      <c r="T84" s="43"/>
    </row>
    <row r="85" spans="1:20" s="40" customFormat="1" hidden="1" x14ac:dyDescent="0.2">
      <c r="A85" s="56">
        <v>9.02</v>
      </c>
      <c r="B85" s="51" t="s">
        <v>154</v>
      </c>
      <c r="C85" s="46">
        <f>+C86</f>
        <v>0</v>
      </c>
      <c r="D85" s="46"/>
      <c r="F85" s="41"/>
      <c r="G85" s="41"/>
      <c r="H85" s="42"/>
      <c r="I85" s="43"/>
      <c r="J85" s="43"/>
      <c r="K85" s="43"/>
      <c r="L85" s="43"/>
      <c r="M85" s="43"/>
      <c r="N85" s="43"/>
      <c r="O85" s="43"/>
      <c r="P85" s="43"/>
      <c r="Q85" s="43"/>
      <c r="R85" s="43"/>
      <c r="S85" s="43"/>
      <c r="T85" s="43"/>
    </row>
    <row r="86" spans="1:20" s="40" customFormat="1" hidden="1" x14ac:dyDescent="0.2">
      <c r="A86" s="57" t="s">
        <v>155</v>
      </c>
      <c r="B86" s="57" t="s">
        <v>156</v>
      </c>
      <c r="C86" s="52"/>
      <c r="D86" s="46"/>
      <c r="F86" s="41"/>
      <c r="G86" s="41"/>
      <c r="H86" s="42"/>
      <c r="I86" s="43"/>
      <c r="J86" s="43"/>
      <c r="K86" s="43"/>
      <c r="L86" s="43"/>
      <c r="M86" s="43"/>
      <c r="N86" s="43"/>
      <c r="O86" s="43"/>
      <c r="P86" s="43"/>
      <c r="Q86" s="43"/>
      <c r="R86" s="43"/>
      <c r="S86" s="43"/>
      <c r="T86" s="43"/>
    </row>
    <row r="87" spans="1:20" s="40" customFormat="1" hidden="1" x14ac:dyDescent="0.2">
      <c r="A87" s="57"/>
      <c r="B87" s="57"/>
      <c r="C87" s="52"/>
      <c r="D87" s="46"/>
      <c r="F87" s="41"/>
      <c r="G87" s="41"/>
      <c r="H87" s="42"/>
      <c r="I87" s="43"/>
      <c r="J87" s="43"/>
      <c r="K87" s="43"/>
      <c r="L87" s="43"/>
      <c r="M87" s="43"/>
      <c r="N87" s="43"/>
      <c r="O87" s="43"/>
      <c r="P87" s="43"/>
      <c r="Q87" s="43"/>
      <c r="R87" s="43"/>
      <c r="S87" s="43"/>
      <c r="T87" s="43"/>
    </row>
    <row r="88" spans="1:20" s="40" customFormat="1" x14ac:dyDescent="0.2">
      <c r="A88" s="57"/>
      <c r="B88" s="57"/>
      <c r="C88" s="52"/>
      <c r="D88" s="46"/>
      <c r="F88" s="41"/>
      <c r="G88" s="41"/>
      <c r="H88" s="42"/>
      <c r="I88" s="43"/>
      <c r="J88" s="43"/>
      <c r="K88" s="43"/>
      <c r="L88" s="43"/>
      <c r="M88" s="43"/>
      <c r="N88" s="43"/>
      <c r="O88" s="43"/>
      <c r="P88" s="43"/>
      <c r="Q88" s="43"/>
      <c r="R88" s="43"/>
      <c r="S88" s="43"/>
      <c r="T88" s="43"/>
    </row>
    <row r="89" spans="1:20" s="40" customFormat="1" ht="13.5" thickBot="1" x14ac:dyDescent="0.25">
      <c r="A89" s="57"/>
      <c r="B89" s="67" t="s">
        <v>157</v>
      </c>
      <c r="D89" s="68">
        <f>SUM(D9:D88)</f>
        <v>11713766.18</v>
      </c>
      <c r="F89" s="41"/>
      <c r="G89" s="41"/>
      <c r="H89" s="42"/>
      <c r="I89" s="43"/>
      <c r="J89" s="43"/>
      <c r="K89" s="43"/>
      <c r="L89" s="43"/>
      <c r="M89" s="43"/>
      <c r="N89" s="43"/>
      <c r="O89" s="43"/>
      <c r="P89" s="43"/>
      <c r="Q89" s="43"/>
      <c r="R89" s="43"/>
      <c r="S89" s="43"/>
      <c r="T89" s="43"/>
    </row>
    <row r="90" spans="1:20" s="40" customFormat="1" ht="13.5" thickTop="1" x14ac:dyDescent="0.2">
      <c r="A90" s="44"/>
      <c r="B90" s="67"/>
      <c r="D90" s="46"/>
      <c r="F90" s="41"/>
      <c r="G90" s="41"/>
      <c r="H90" s="42"/>
      <c r="I90" s="43"/>
      <c r="J90" s="43"/>
      <c r="K90" s="43"/>
      <c r="L90" s="43"/>
      <c r="M90" s="43"/>
      <c r="N90" s="43"/>
      <c r="O90" s="43"/>
      <c r="P90" s="43"/>
      <c r="Q90" s="43"/>
      <c r="R90" s="43"/>
      <c r="S90" s="43"/>
      <c r="T90" s="43"/>
    </row>
    <row r="91" spans="1:20" s="40" customFormat="1" x14ac:dyDescent="0.2">
      <c r="A91" s="69" t="s">
        <v>158</v>
      </c>
      <c r="B91" s="70"/>
      <c r="D91" s="46" t="s">
        <v>159</v>
      </c>
      <c r="F91" s="41"/>
      <c r="G91" s="41"/>
      <c r="H91" s="42"/>
      <c r="I91" s="43"/>
      <c r="J91" s="43"/>
      <c r="K91" s="43"/>
      <c r="L91" s="43"/>
      <c r="M91" s="43"/>
      <c r="N91" s="43"/>
      <c r="O91" s="43"/>
      <c r="P91" s="43"/>
      <c r="Q91" s="43"/>
      <c r="R91" s="43"/>
      <c r="S91" s="43"/>
      <c r="T91" s="43"/>
    </row>
    <row r="92" spans="1:20" s="40" customFormat="1" x14ac:dyDescent="0.2">
      <c r="A92" s="71"/>
      <c r="B92" s="67"/>
      <c r="D92" s="46" t="s">
        <v>11</v>
      </c>
      <c r="F92" s="41"/>
      <c r="G92" s="41"/>
      <c r="H92" s="42"/>
      <c r="I92" s="43"/>
      <c r="J92" s="43"/>
      <c r="K92" s="43"/>
      <c r="L92" s="43"/>
      <c r="M92" s="43"/>
      <c r="N92" s="43"/>
      <c r="O92" s="43"/>
      <c r="P92" s="43"/>
      <c r="Q92" s="43"/>
      <c r="R92" s="43"/>
      <c r="S92" s="43"/>
      <c r="T92" s="43"/>
    </row>
    <row r="93" spans="1:20" s="40" customFormat="1" x14ac:dyDescent="0.2">
      <c r="A93" s="71" t="s">
        <v>9</v>
      </c>
      <c r="B93" s="67" t="s">
        <v>69</v>
      </c>
      <c r="D93" s="46"/>
      <c r="F93" s="41"/>
      <c r="G93" s="41"/>
      <c r="H93" s="42"/>
      <c r="I93" s="43"/>
      <c r="J93" s="43"/>
      <c r="K93" s="43"/>
      <c r="L93" s="43"/>
      <c r="M93" s="43"/>
      <c r="N93" s="43"/>
      <c r="O93" s="43"/>
      <c r="P93" s="43"/>
      <c r="Q93" s="43"/>
      <c r="R93" s="43"/>
      <c r="S93" s="43"/>
      <c r="T93" s="43"/>
    </row>
    <row r="94" spans="1:20" s="40" customFormat="1" x14ac:dyDescent="0.2">
      <c r="A94" s="71"/>
      <c r="B94" s="67"/>
      <c r="D94" s="46"/>
      <c r="F94" s="41"/>
      <c r="G94" s="41"/>
      <c r="H94" s="42"/>
      <c r="I94" s="43"/>
      <c r="J94" s="43"/>
      <c r="K94" s="43"/>
      <c r="L94" s="43"/>
      <c r="M94" s="43"/>
      <c r="N94" s="43"/>
      <c r="O94" s="43"/>
      <c r="P94" s="43"/>
      <c r="Q94" s="43"/>
      <c r="R94" s="43"/>
      <c r="S94" s="43"/>
      <c r="T94" s="43"/>
    </row>
    <row r="95" spans="1:20" s="40" customFormat="1" x14ac:dyDescent="0.2">
      <c r="A95" s="56">
        <v>0</v>
      </c>
      <c r="B95" s="60" t="s">
        <v>70</v>
      </c>
      <c r="C95" s="52"/>
      <c r="D95" s="46">
        <f>+C97+C100</f>
        <v>8713766.1799999997</v>
      </c>
      <c r="F95" s="41"/>
      <c r="G95" s="41"/>
      <c r="H95" s="42"/>
      <c r="I95" s="43"/>
      <c r="J95" s="43"/>
      <c r="K95" s="43"/>
      <c r="L95" s="43"/>
      <c r="M95" s="43"/>
      <c r="N95" s="43"/>
      <c r="O95" s="43"/>
      <c r="P95" s="43"/>
      <c r="Q95" s="43"/>
      <c r="R95" s="43"/>
      <c r="S95" s="43"/>
      <c r="T95" s="43"/>
    </row>
    <row r="96" spans="1:20" s="40" customFormat="1" x14ac:dyDescent="0.2">
      <c r="A96" s="50"/>
      <c r="B96" s="60"/>
      <c r="C96" s="52"/>
      <c r="D96" s="46"/>
      <c r="F96" s="41"/>
      <c r="G96" s="41"/>
      <c r="H96" s="42"/>
      <c r="I96" s="43"/>
      <c r="J96" s="43"/>
      <c r="K96" s="43"/>
      <c r="L96" s="43"/>
      <c r="M96" s="43"/>
      <c r="N96" s="43"/>
      <c r="O96" s="43"/>
      <c r="P96" s="43"/>
      <c r="Q96" s="43"/>
      <c r="R96" s="43"/>
      <c r="S96" s="43"/>
      <c r="T96" s="43"/>
    </row>
    <row r="97" spans="1:20" s="40" customFormat="1" x14ac:dyDescent="0.2">
      <c r="A97" s="56">
        <v>0.01</v>
      </c>
      <c r="B97" s="51" t="s">
        <v>71</v>
      </c>
      <c r="C97" s="46">
        <f>+C98</f>
        <v>2714520</v>
      </c>
      <c r="D97" s="46"/>
      <c r="F97" s="41"/>
      <c r="G97" s="41"/>
      <c r="H97" s="42"/>
      <c r="I97" s="43"/>
      <c r="J97" s="43"/>
      <c r="K97" s="43"/>
      <c r="L97" s="43"/>
      <c r="M97" s="43"/>
      <c r="N97" s="43"/>
      <c r="O97" s="43"/>
      <c r="P97" s="43"/>
      <c r="Q97" s="43"/>
      <c r="R97" s="43"/>
      <c r="S97" s="43"/>
      <c r="T97" s="43"/>
    </row>
    <row r="98" spans="1:20" s="40" customFormat="1" x14ac:dyDescent="0.2">
      <c r="A98" s="72" t="s">
        <v>160</v>
      </c>
      <c r="B98" s="58" t="s">
        <v>161</v>
      </c>
      <c r="C98" s="52">
        <v>2714520</v>
      </c>
      <c r="D98" s="46"/>
      <c r="F98" s="41"/>
      <c r="G98" s="41"/>
      <c r="H98" s="42"/>
      <c r="I98" s="43"/>
      <c r="J98" s="43"/>
      <c r="K98" s="43"/>
      <c r="L98" s="43"/>
      <c r="M98" s="43"/>
      <c r="N98" s="43"/>
      <c r="O98" s="43"/>
      <c r="P98" s="43"/>
      <c r="Q98" s="43"/>
      <c r="R98" s="43"/>
      <c r="S98" s="43"/>
      <c r="T98" s="43"/>
    </row>
    <row r="99" spans="1:20" s="40" customFormat="1" x14ac:dyDescent="0.2">
      <c r="A99" s="58"/>
      <c r="B99" s="73"/>
      <c r="C99" s="52"/>
      <c r="D99" s="46"/>
      <c r="F99" s="41"/>
      <c r="G99" s="41"/>
      <c r="H99" s="42"/>
      <c r="I99" s="43"/>
      <c r="J99" s="43"/>
      <c r="K99" s="43"/>
      <c r="L99" s="43"/>
      <c r="M99" s="43"/>
      <c r="N99" s="43"/>
      <c r="O99" s="43"/>
      <c r="P99" s="43"/>
      <c r="Q99" s="43"/>
      <c r="R99" s="43"/>
      <c r="S99" s="43"/>
      <c r="T99" s="43"/>
    </row>
    <row r="100" spans="1:20" s="40" customFormat="1" x14ac:dyDescent="0.2">
      <c r="A100" s="56">
        <v>0.03</v>
      </c>
      <c r="B100" s="51" t="s">
        <v>162</v>
      </c>
      <c r="C100" s="46">
        <f>SUM(C101:C104)</f>
        <v>5999246.1799999997</v>
      </c>
      <c r="D100" s="46"/>
      <c r="F100" s="41"/>
      <c r="G100" s="41"/>
      <c r="H100" s="42"/>
      <c r="I100" s="43"/>
      <c r="J100" s="43"/>
      <c r="K100" s="43"/>
      <c r="L100" s="43"/>
      <c r="M100" s="43"/>
      <c r="N100" s="43"/>
      <c r="O100" s="43"/>
      <c r="P100" s="43"/>
      <c r="Q100" s="43"/>
      <c r="R100" s="43"/>
      <c r="S100" s="43"/>
      <c r="T100" s="43"/>
    </row>
    <row r="101" spans="1:20" s="40" customFormat="1" x14ac:dyDescent="0.2">
      <c r="A101" s="57" t="s">
        <v>163</v>
      </c>
      <c r="B101" s="43" t="s">
        <v>164</v>
      </c>
      <c r="C101" s="52">
        <v>1049760</v>
      </c>
      <c r="D101" s="46"/>
      <c r="F101" s="41"/>
      <c r="G101" s="41"/>
      <c r="H101" s="42"/>
      <c r="I101" s="43"/>
      <c r="J101" s="43"/>
      <c r="K101" s="43"/>
      <c r="L101" s="43"/>
      <c r="M101" s="43"/>
      <c r="N101" s="43"/>
      <c r="O101" s="43"/>
      <c r="P101" s="43"/>
      <c r="Q101" s="43"/>
      <c r="R101" s="43"/>
      <c r="S101" s="43"/>
      <c r="T101" s="43"/>
    </row>
    <row r="102" spans="1:20" s="40" customFormat="1" x14ac:dyDescent="0.2">
      <c r="A102" s="58" t="s">
        <v>165</v>
      </c>
      <c r="B102" s="58" t="s">
        <v>166</v>
      </c>
      <c r="C102" s="52">
        <v>1764438</v>
      </c>
      <c r="D102" s="46"/>
      <c r="F102" s="41"/>
      <c r="G102" s="41"/>
      <c r="H102" s="42"/>
      <c r="I102" s="43"/>
      <c r="J102" s="43"/>
      <c r="K102" s="43"/>
      <c r="L102" s="43"/>
      <c r="M102" s="43"/>
      <c r="N102" s="43"/>
      <c r="O102" s="43"/>
      <c r="P102" s="43"/>
      <c r="Q102" s="43"/>
      <c r="R102" s="43"/>
      <c r="S102" s="43"/>
      <c r="T102" s="43"/>
    </row>
    <row r="103" spans="1:20" s="40" customFormat="1" x14ac:dyDescent="0.2">
      <c r="A103" s="58" t="s">
        <v>167</v>
      </c>
      <c r="B103" s="58" t="s">
        <v>168</v>
      </c>
      <c r="C103" s="52">
        <v>2769766.18</v>
      </c>
      <c r="D103" s="46"/>
      <c r="F103" s="41"/>
      <c r="G103" s="41"/>
      <c r="H103" s="42"/>
      <c r="I103" s="43"/>
      <c r="J103" s="43"/>
      <c r="K103" s="43"/>
      <c r="L103" s="43"/>
      <c r="M103" s="43"/>
      <c r="N103" s="43"/>
      <c r="O103" s="43"/>
      <c r="P103" s="43"/>
      <c r="Q103" s="43"/>
      <c r="R103" s="43"/>
      <c r="S103" s="43"/>
      <c r="T103" s="43"/>
    </row>
    <row r="104" spans="1:20" s="40" customFormat="1" x14ac:dyDescent="0.2">
      <c r="A104" s="58" t="s">
        <v>169</v>
      </c>
      <c r="B104" s="58" t="s">
        <v>170</v>
      </c>
      <c r="C104" s="52">
        <v>415282</v>
      </c>
      <c r="D104" s="74"/>
      <c r="F104" s="41"/>
      <c r="G104" s="41"/>
      <c r="H104" s="42"/>
      <c r="I104" s="43"/>
      <c r="J104" s="43"/>
      <c r="K104" s="43"/>
      <c r="L104" s="43"/>
      <c r="M104" s="43"/>
      <c r="N104" s="43"/>
      <c r="O104" s="43"/>
      <c r="P104" s="43"/>
      <c r="Q104" s="43"/>
      <c r="R104" s="43"/>
      <c r="S104" s="43"/>
      <c r="T104" s="43"/>
    </row>
    <row r="105" spans="1:20" s="40" customFormat="1" x14ac:dyDescent="0.2">
      <c r="A105" s="58"/>
      <c r="B105" s="58"/>
      <c r="C105" s="52"/>
      <c r="D105" s="74"/>
      <c r="F105" s="41"/>
      <c r="G105" s="41"/>
      <c r="H105" s="42"/>
      <c r="I105" s="43"/>
      <c r="J105" s="43"/>
      <c r="K105" s="43"/>
      <c r="L105" s="43"/>
      <c r="M105" s="43"/>
      <c r="N105" s="43"/>
      <c r="O105" s="43"/>
      <c r="P105" s="43"/>
      <c r="Q105" s="43"/>
      <c r="R105" s="43"/>
      <c r="S105" s="43"/>
      <c r="T105" s="43"/>
    </row>
    <row r="106" spans="1:20" s="40" customFormat="1" hidden="1" x14ac:dyDescent="0.2">
      <c r="A106" s="50" t="s">
        <v>77</v>
      </c>
      <c r="B106" s="60" t="s">
        <v>28</v>
      </c>
      <c r="C106" s="52"/>
      <c r="D106" s="75">
        <f>+C108+C112+C115</f>
        <v>0</v>
      </c>
      <c r="F106" s="41"/>
      <c r="G106" s="41"/>
      <c r="H106" s="42"/>
      <c r="I106" s="43"/>
      <c r="J106" s="43"/>
      <c r="K106" s="43"/>
      <c r="L106" s="43"/>
      <c r="M106" s="43"/>
      <c r="N106" s="43"/>
      <c r="O106" s="43"/>
      <c r="P106" s="43"/>
      <c r="Q106" s="43"/>
      <c r="R106" s="43"/>
      <c r="S106" s="43"/>
      <c r="T106" s="43"/>
    </row>
    <row r="107" spans="1:20" s="40" customFormat="1" hidden="1" x14ac:dyDescent="0.2">
      <c r="A107" s="44"/>
      <c r="B107" s="57"/>
      <c r="C107" s="52"/>
      <c r="D107" s="75"/>
      <c r="F107" s="41"/>
      <c r="G107" s="41"/>
      <c r="H107" s="42"/>
      <c r="I107" s="43"/>
      <c r="J107" s="43"/>
      <c r="K107" s="43"/>
      <c r="L107" s="43"/>
      <c r="M107" s="43"/>
      <c r="N107" s="43"/>
      <c r="O107" s="43"/>
      <c r="P107" s="43"/>
      <c r="Q107" s="43"/>
      <c r="R107" s="43"/>
      <c r="S107" s="43"/>
      <c r="T107" s="43"/>
    </row>
    <row r="108" spans="1:20" s="40" customFormat="1" hidden="1" x14ac:dyDescent="0.2">
      <c r="A108" s="50" t="s">
        <v>82</v>
      </c>
      <c r="B108" s="51" t="s">
        <v>29</v>
      </c>
      <c r="C108" s="46">
        <f>SUM(C109:C111)</f>
        <v>0</v>
      </c>
      <c r="D108" s="75"/>
      <c r="F108" s="41"/>
      <c r="G108" s="41"/>
      <c r="H108" s="42"/>
      <c r="I108" s="43"/>
      <c r="J108" s="43"/>
      <c r="K108" s="43"/>
      <c r="L108" s="43"/>
      <c r="M108" s="43"/>
      <c r="N108" s="43"/>
      <c r="O108" s="43"/>
      <c r="P108" s="43"/>
      <c r="Q108" s="43"/>
      <c r="R108" s="43"/>
      <c r="S108" s="43"/>
      <c r="T108" s="43"/>
    </row>
    <row r="109" spans="1:20" s="40" customFormat="1" hidden="1" x14ac:dyDescent="0.2">
      <c r="A109" s="44" t="s">
        <v>83</v>
      </c>
      <c r="B109" s="45" t="s">
        <v>84</v>
      </c>
      <c r="C109" s="52"/>
      <c r="D109" s="75"/>
      <c r="F109" s="41"/>
      <c r="G109" s="41"/>
      <c r="H109" s="42"/>
      <c r="I109" s="43"/>
      <c r="J109" s="43"/>
      <c r="K109" s="43"/>
      <c r="L109" s="43"/>
      <c r="M109" s="43"/>
      <c r="N109" s="43"/>
      <c r="O109" s="43"/>
      <c r="P109" s="43"/>
      <c r="Q109" s="43"/>
      <c r="R109" s="43"/>
      <c r="S109" s="43"/>
      <c r="T109" s="43"/>
    </row>
    <row r="110" spans="1:20" s="40" customFormat="1" hidden="1" x14ac:dyDescent="0.2">
      <c r="A110" s="44" t="s">
        <v>85</v>
      </c>
      <c r="B110" s="57" t="s">
        <v>86</v>
      </c>
      <c r="C110" s="52"/>
      <c r="D110" s="75"/>
      <c r="F110" s="41"/>
      <c r="G110" s="41"/>
      <c r="H110" s="42"/>
      <c r="I110" s="43"/>
      <c r="J110" s="43"/>
      <c r="K110" s="43"/>
      <c r="L110" s="43"/>
      <c r="M110" s="43"/>
      <c r="N110" s="43"/>
      <c r="O110" s="43"/>
      <c r="P110" s="43"/>
      <c r="Q110" s="43"/>
      <c r="R110" s="43"/>
      <c r="S110" s="43"/>
      <c r="T110" s="43"/>
    </row>
    <row r="111" spans="1:20" s="40" customFormat="1" hidden="1" x14ac:dyDescent="0.2">
      <c r="A111" s="44"/>
      <c r="B111" s="57"/>
      <c r="C111" s="52"/>
      <c r="D111" s="75"/>
      <c r="F111" s="41"/>
      <c r="G111" s="41"/>
      <c r="H111" s="42"/>
      <c r="I111" s="43"/>
      <c r="J111" s="43"/>
      <c r="K111" s="43"/>
      <c r="L111" s="43"/>
      <c r="M111" s="43"/>
      <c r="N111" s="43"/>
      <c r="O111" s="43"/>
      <c r="P111" s="43"/>
      <c r="Q111" s="43"/>
      <c r="R111" s="43"/>
      <c r="S111" s="43"/>
      <c r="T111" s="43"/>
    </row>
    <row r="112" spans="1:20" s="40" customFormat="1" hidden="1" x14ac:dyDescent="0.2">
      <c r="A112" s="50" t="s">
        <v>96</v>
      </c>
      <c r="B112" s="56" t="s">
        <v>97</v>
      </c>
      <c r="C112" s="46">
        <f>+C113</f>
        <v>0</v>
      </c>
      <c r="D112" s="75"/>
      <c r="F112" s="41"/>
      <c r="G112" s="41"/>
      <c r="H112" s="42"/>
      <c r="I112" s="43"/>
      <c r="J112" s="43"/>
      <c r="K112" s="43"/>
      <c r="L112" s="43"/>
      <c r="M112" s="43"/>
      <c r="N112" s="43"/>
      <c r="O112" s="43"/>
      <c r="P112" s="43"/>
      <c r="Q112" s="43"/>
      <c r="R112" s="43"/>
      <c r="S112" s="43"/>
      <c r="T112" s="43"/>
    </row>
    <row r="113" spans="1:20" s="40" customFormat="1" ht="13.5" hidden="1" customHeight="1" x14ac:dyDescent="0.2">
      <c r="A113" s="44" t="s">
        <v>172</v>
      </c>
      <c r="B113" s="44" t="s">
        <v>173</v>
      </c>
      <c r="C113" s="52"/>
      <c r="D113" s="75"/>
      <c r="F113" s="41"/>
      <c r="G113" s="41"/>
      <c r="H113" s="42"/>
      <c r="I113" s="43"/>
      <c r="J113" s="43"/>
      <c r="K113" s="43"/>
      <c r="L113" s="43"/>
      <c r="M113" s="43"/>
      <c r="N113" s="43"/>
      <c r="O113" s="43"/>
      <c r="P113" s="43"/>
      <c r="Q113" s="43"/>
      <c r="R113" s="43"/>
      <c r="S113" s="43"/>
      <c r="T113" s="43"/>
    </row>
    <row r="114" spans="1:20" s="40" customFormat="1" hidden="1" x14ac:dyDescent="0.2">
      <c r="A114" s="44"/>
      <c r="B114" s="57"/>
      <c r="C114" s="52"/>
      <c r="D114" s="75"/>
      <c r="F114" s="41"/>
      <c r="G114" s="41"/>
      <c r="H114" s="42"/>
      <c r="I114" s="43"/>
      <c r="J114" s="43"/>
      <c r="K114" s="43"/>
      <c r="L114" s="43"/>
      <c r="M114" s="43"/>
      <c r="N114" s="43"/>
      <c r="O114" s="43"/>
      <c r="P114" s="43"/>
      <c r="Q114" s="43"/>
      <c r="R114" s="43"/>
      <c r="S114" s="43"/>
      <c r="T114" s="43"/>
    </row>
    <row r="115" spans="1:20" s="40" customFormat="1" hidden="1" x14ac:dyDescent="0.2">
      <c r="A115" s="50" t="s">
        <v>174</v>
      </c>
      <c r="B115" s="51" t="s">
        <v>175</v>
      </c>
      <c r="C115" s="46">
        <f>+C116</f>
        <v>0</v>
      </c>
      <c r="D115" s="75"/>
      <c r="F115" s="41"/>
      <c r="G115" s="41"/>
      <c r="H115" s="42"/>
      <c r="I115" s="43"/>
      <c r="J115" s="43"/>
      <c r="K115" s="43"/>
      <c r="L115" s="43"/>
      <c r="M115" s="43"/>
      <c r="N115" s="43"/>
      <c r="O115" s="43"/>
      <c r="P115" s="43"/>
      <c r="Q115" s="43"/>
      <c r="R115" s="43"/>
      <c r="S115" s="43"/>
      <c r="T115" s="43"/>
    </row>
    <row r="116" spans="1:20" s="40" customFormat="1" hidden="1" x14ac:dyDescent="0.2">
      <c r="A116" s="44" t="s">
        <v>176</v>
      </c>
      <c r="B116" s="57" t="s">
        <v>177</v>
      </c>
      <c r="C116" s="52"/>
      <c r="D116" s="75"/>
      <c r="F116" s="41"/>
      <c r="G116" s="41"/>
      <c r="H116" s="42"/>
      <c r="I116" s="43"/>
      <c r="J116" s="43"/>
      <c r="K116" s="43"/>
      <c r="L116" s="43"/>
      <c r="M116" s="43"/>
      <c r="N116" s="43"/>
      <c r="O116" s="43"/>
      <c r="P116" s="43"/>
      <c r="Q116" s="43"/>
      <c r="R116" s="43"/>
      <c r="S116" s="43"/>
      <c r="T116" s="43"/>
    </row>
    <row r="117" spans="1:20" s="40" customFormat="1" x14ac:dyDescent="0.2">
      <c r="A117" s="44"/>
      <c r="B117" s="57"/>
      <c r="C117" s="52"/>
      <c r="D117" s="76"/>
      <c r="F117" s="41"/>
      <c r="G117" s="41"/>
      <c r="H117" s="42"/>
      <c r="I117" s="43"/>
      <c r="J117" s="43"/>
      <c r="K117" s="43"/>
      <c r="L117" s="43"/>
      <c r="M117" s="43"/>
      <c r="N117" s="43"/>
      <c r="O117" s="43"/>
      <c r="P117" s="43"/>
      <c r="Q117" s="43"/>
      <c r="R117" s="43"/>
      <c r="S117" s="43"/>
      <c r="T117" s="43"/>
    </row>
    <row r="118" spans="1:20" x14ac:dyDescent="0.2">
      <c r="A118" s="50">
        <v>6</v>
      </c>
      <c r="B118" s="51" t="s">
        <v>144</v>
      </c>
      <c r="C118" s="52"/>
      <c r="D118" s="75">
        <f>+C120</f>
        <v>3000000</v>
      </c>
    </row>
    <row r="119" spans="1:20" x14ac:dyDescent="0.2">
      <c r="A119" s="50"/>
      <c r="B119" s="51"/>
      <c r="C119" s="52"/>
      <c r="D119" s="74"/>
    </row>
    <row r="120" spans="1:20" x14ac:dyDescent="0.2">
      <c r="A120" s="56">
        <v>6.03</v>
      </c>
      <c r="B120" s="51" t="s">
        <v>145</v>
      </c>
      <c r="C120" s="46">
        <f>+C121</f>
        <v>3000000</v>
      </c>
      <c r="D120" s="74"/>
    </row>
    <row r="121" spans="1:20" x14ac:dyDescent="0.2">
      <c r="A121" s="57" t="s">
        <v>196</v>
      </c>
      <c r="B121" s="57" t="s">
        <v>197</v>
      </c>
      <c r="C121" s="52">
        <v>3000000</v>
      </c>
      <c r="D121" s="74"/>
    </row>
    <row r="122" spans="1:20" x14ac:dyDescent="0.2">
      <c r="B122" s="57"/>
      <c r="C122" s="52"/>
      <c r="D122" s="74"/>
    </row>
    <row r="123" spans="1:20" ht="13.5" thickBot="1" x14ac:dyDescent="0.25">
      <c r="B123" s="67" t="s">
        <v>198</v>
      </c>
      <c r="D123" s="68">
        <f>SUM(D95:D122)</f>
        <v>11713766.18</v>
      </c>
      <c r="R123" s="77">
        <f>+D123-D89</f>
        <v>0</v>
      </c>
    </row>
    <row r="124" spans="1:20" ht="13.5" thickTop="1" x14ac:dyDescent="0.2">
      <c r="B124" s="67"/>
      <c r="R124" s="77"/>
    </row>
    <row r="125" spans="1:20" ht="63.75" customHeight="1" x14ac:dyDescent="0.2">
      <c r="A125" s="92" t="s">
        <v>171</v>
      </c>
      <c r="B125" s="92"/>
      <c r="C125" s="92"/>
      <c r="D125" s="92"/>
      <c r="R125" s="77"/>
    </row>
  </sheetData>
  <mergeCells count="4">
    <mergeCell ref="A1:D1"/>
    <mergeCell ref="A2:D2"/>
    <mergeCell ref="B3:E3"/>
    <mergeCell ref="A125:D125"/>
  </mergeCells>
  <printOptions horizontalCentered="1" verticalCentered="1"/>
  <pageMargins left="0.39370078740157483" right="0.39370078740157483" top="0.39370078740157483" bottom="0.39370078740157483" header="0.31496062992125984" footer="0.31496062992125984"/>
  <pageSetup scale="76" firstPageNumber="0"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19" zoomScaleNormal="100" workbookViewId="0">
      <selection activeCell="B43" sqref="B43:D43"/>
    </sheetView>
  </sheetViews>
  <sheetFormatPr baseColWidth="10" defaultRowHeight="12.75" x14ac:dyDescent="0.2"/>
  <cols>
    <col min="1" max="1" width="9.7109375" style="57" customWidth="1"/>
    <col min="2" max="2" width="55" style="80" customWidth="1"/>
    <col min="3" max="3" width="21.7109375" style="40" customWidth="1"/>
    <col min="4" max="4" width="27.7109375" style="36" customWidth="1"/>
    <col min="5" max="5" width="19.5703125" style="40" customWidth="1"/>
    <col min="6" max="6" width="17.28515625" style="43" bestFit="1" customWidth="1"/>
    <col min="7" max="256" width="11.42578125" style="43"/>
    <col min="257" max="257" width="9.7109375" style="43" customWidth="1"/>
    <col min="258" max="258" width="55" style="43" customWidth="1"/>
    <col min="259" max="259" width="21.7109375" style="43" customWidth="1"/>
    <col min="260" max="260" width="27.7109375" style="43" customWidth="1"/>
    <col min="261" max="261" width="19.5703125" style="43" customWidth="1"/>
    <col min="262" max="262" width="17.28515625" style="43" bestFit="1" customWidth="1"/>
    <col min="263" max="512" width="11.42578125" style="43"/>
    <col min="513" max="513" width="9.7109375" style="43" customWidth="1"/>
    <col min="514" max="514" width="55" style="43" customWidth="1"/>
    <col min="515" max="515" width="21.7109375" style="43" customWidth="1"/>
    <col min="516" max="516" width="27.7109375" style="43" customWidth="1"/>
    <col min="517" max="517" width="19.5703125" style="43" customWidth="1"/>
    <col min="518" max="518" width="17.28515625" style="43" bestFit="1" customWidth="1"/>
    <col min="519" max="768" width="11.42578125" style="43"/>
    <col min="769" max="769" width="9.7109375" style="43" customWidth="1"/>
    <col min="770" max="770" width="55" style="43" customWidth="1"/>
    <col min="771" max="771" width="21.7109375" style="43" customWidth="1"/>
    <col min="772" max="772" width="27.7109375" style="43" customWidth="1"/>
    <col min="773" max="773" width="19.5703125" style="43" customWidth="1"/>
    <col min="774" max="774" width="17.28515625" style="43" bestFit="1" customWidth="1"/>
    <col min="775" max="1024" width="11.42578125" style="43"/>
    <col min="1025" max="1025" width="9.7109375" style="43" customWidth="1"/>
    <col min="1026" max="1026" width="55" style="43" customWidth="1"/>
    <col min="1027" max="1027" width="21.7109375" style="43" customWidth="1"/>
    <col min="1028" max="1028" width="27.7109375" style="43" customWidth="1"/>
    <col min="1029" max="1029" width="19.5703125" style="43" customWidth="1"/>
    <col min="1030" max="1030" width="17.28515625" style="43" bestFit="1" customWidth="1"/>
    <col min="1031" max="1280" width="11.42578125" style="43"/>
    <col min="1281" max="1281" width="9.7109375" style="43" customWidth="1"/>
    <col min="1282" max="1282" width="55" style="43" customWidth="1"/>
    <col min="1283" max="1283" width="21.7109375" style="43" customWidth="1"/>
    <col min="1284" max="1284" width="27.7109375" style="43" customWidth="1"/>
    <col min="1285" max="1285" width="19.5703125" style="43" customWidth="1"/>
    <col min="1286" max="1286" width="17.28515625" style="43" bestFit="1" customWidth="1"/>
    <col min="1287" max="1536" width="11.42578125" style="43"/>
    <col min="1537" max="1537" width="9.7109375" style="43" customWidth="1"/>
    <col min="1538" max="1538" width="55" style="43" customWidth="1"/>
    <col min="1539" max="1539" width="21.7109375" style="43" customWidth="1"/>
    <col min="1540" max="1540" width="27.7109375" style="43" customWidth="1"/>
    <col min="1541" max="1541" width="19.5703125" style="43" customWidth="1"/>
    <col min="1542" max="1542" width="17.28515625" style="43" bestFit="1" customWidth="1"/>
    <col min="1543" max="1792" width="11.42578125" style="43"/>
    <col min="1793" max="1793" width="9.7109375" style="43" customWidth="1"/>
    <col min="1794" max="1794" width="55" style="43" customWidth="1"/>
    <col min="1795" max="1795" width="21.7109375" style="43" customWidth="1"/>
    <col min="1796" max="1796" width="27.7109375" style="43" customWidth="1"/>
    <col min="1797" max="1797" width="19.5703125" style="43" customWidth="1"/>
    <col min="1798" max="1798" width="17.28515625" style="43" bestFit="1" customWidth="1"/>
    <col min="1799" max="2048" width="11.42578125" style="43"/>
    <col min="2049" max="2049" width="9.7109375" style="43" customWidth="1"/>
    <col min="2050" max="2050" width="55" style="43" customWidth="1"/>
    <col min="2051" max="2051" width="21.7109375" style="43" customWidth="1"/>
    <col min="2052" max="2052" width="27.7109375" style="43" customWidth="1"/>
    <col min="2053" max="2053" width="19.5703125" style="43" customWidth="1"/>
    <col min="2054" max="2054" width="17.28515625" style="43" bestFit="1" customWidth="1"/>
    <col min="2055" max="2304" width="11.42578125" style="43"/>
    <col min="2305" max="2305" width="9.7109375" style="43" customWidth="1"/>
    <col min="2306" max="2306" width="55" style="43" customWidth="1"/>
    <col min="2307" max="2307" width="21.7109375" style="43" customWidth="1"/>
    <col min="2308" max="2308" width="27.7109375" style="43" customWidth="1"/>
    <col min="2309" max="2309" width="19.5703125" style="43" customWidth="1"/>
    <col min="2310" max="2310" width="17.28515625" style="43" bestFit="1" customWidth="1"/>
    <col min="2311" max="2560" width="11.42578125" style="43"/>
    <col min="2561" max="2561" width="9.7109375" style="43" customWidth="1"/>
    <col min="2562" max="2562" width="55" style="43" customWidth="1"/>
    <col min="2563" max="2563" width="21.7109375" style="43" customWidth="1"/>
    <col min="2564" max="2564" width="27.7109375" style="43" customWidth="1"/>
    <col min="2565" max="2565" width="19.5703125" style="43" customWidth="1"/>
    <col min="2566" max="2566" width="17.28515625" style="43" bestFit="1" customWidth="1"/>
    <col min="2567" max="2816" width="11.42578125" style="43"/>
    <col min="2817" max="2817" width="9.7109375" style="43" customWidth="1"/>
    <col min="2818" max="2818" width="55" style="43" customWidth="1"/>
    <col min="2819" max="2819" width="21.7109375" style="43" customWidth="1"/>
    <col min="2820" max="2820" width="27.7109375" style="43" customWidth="1"/>
    <col min="2821" max="2821" width="19.5703125" style="43" customWidth="1"/>
    <col min="2822" max="2822" width="17.28515625" style="43" bestFit="1" customWidth="1"/>
    <col min="2823" max="3072" width="11.42578125" style="43"/>
    <col min="3073" max="3073" width="9.7109375" style="43" customWidth="1"/>
    <col min="3074" max="3074" width="55" style="43" customWidth="1"/>
    <col min="3075" max="3075" width="21.7109375" style="43" customWidth="1"/>
    <col min="3076" max="3076" width="27.7109375" style="43" customWidth="1"/>
    <col min="3077" max="3077" width="19.5703125" style="43" customWidth="1"/>
    <col min="3078" max="3078" width="17.28515625" style="43" bestFit="1" customWidth="1"/>
    <col min="3079" max="3328" width="11.42578125" style="43"/>
    <col min="3329" max="3329" width="9.7109375" style="43" customWidth="1"/>
    <col min="3330" max="3330" width="55" style="43" customWidth="1"/>
    <col min="3331" max="3331" width="21.7109375" style="43" customWidth="1"/>
    <col min="3332" max="3332" width="27.7109375" style="43" customWidth="1"/>
    <col min="3333" max="3333" width="19.5703125" style="43" customWidth="1"/>
    <col min="3334" max="3334" width="17.28515625" style="43" bestFit="1" customWidth="1"/>
    <col min="3335" max="3584" width="11.42578125" style="43"/>
    <col min="3585" max="3585" width="9.7109375" style="43" customWidth="1"/>
    <col min="3586" max="3586" width="55" style="43" customWidth="1"/>
    <col min="3587" max="3587" width="21.7109375" style="43" customWidth="1"/>
    <col min="3588" max="3588" width="27.7109375" style="43" customWidth="1"/>
    <col min="3589" max="3589" width="19.5703125" style="43" customWidth="1"/>
    <col min="3590" max="3590" width="17.28515625" style="43" bestFit="1" customWidth="1"/>
    <col min="3591" max="3840" width="11.42578125" style="43"/>
    <col min="3841" max="3841" width="9.7109375" style="43" customWidth="1"/>
    <col min="3842" max="3842" width="55" style="43" customWidth="1"/>
    <col min="3843" max="3843" width="21.7109375" style="43" customWidth="1"/>
    <col min="3844" max="3844" width="27.7109375" style="43" customWidth="1"/>
    <col min="3845" max="3845" width="19.5703125" style="43" customWidth="1"/>
    <col min="3846" max="3846" width="17.28515625" style="43" bestFit="1" customWidth="1"/>
    <col min="3847" max="4096" width="11.42578125" style="43"/>
    <col min="4097" max="4097" width="9.7109375" style="43" customWidth="1"/>
    <col min="4098" max="4098" width="55" style="43" customWidth="1"/>
    <col min="4099" max="4099" width="21.7109375" style="43" customWidth="1"/>
    <col min="4100" max="4100" width="27.7109375" style="43" customWidth="1"/>
    <col min="4101" max="4101" width="19.5703125" style="43" customWidth="1"/>
    <col min="4102" max="4102" width="17.28515625" style="43" bestFit="1" customWidth="1"/>
    <col min="4103" max="4352" width="11.42578125" style="43"/>
    <col min="4353" max="4353" width="9.7109375" style="43" customWidth="1"/>
    <col min="4354" max="4354" width="55" style="43" customWidth="1"/>
    <col min="4355" max="4355" width="21.7109375" style="43" customWidth="1"/>
    <col min="4356" max="4356" width="27.7109375" style="43" customWidth="1"/>
    <col min="4357" max="4357" width="19.5703125" style="43" customWidth="1"/>
    <col min="4358" max="4358" width="17.28515625" style="43" bestFit="1" customWidth="1"/>
    <col min="4359" max="4608" width="11.42578125" style="43"/>
    <col min="4609" max="4609" width="9.7109375" style="43" customWidth="1"/>
    <col min="4610" max="4610" width="55" style="43" customWidth="1"/>
    <col min="4611" max="4611" width="21.7109375" style="43" customWidth="1"/>
    <col min="4612" max="4612" width="27.7109375" style="43" customWidth="1"/>
    <col min="4613" max="4613" width="19.5703125" style="43" customWidth="1"/>
    <col min="4614" max="4614" width="17.28515625" style="43" bestFit="1" customWidth="1"/>
    <col min="4615" max="4864" width="11.42578125" style="43"/>
    <col min="4865" max="4865" width="9.7109375" style="43" customWidth="1"/>
    <col min="4866" max="4866" width="55" style="43" customWidth="1"/>
    <col min="4867" max="4867" width="21.7109375" style="43" customWidth="1"/>
    <col min="4868" max="4868" width="27.7109375" style="43" customWidth="1"/>
    <col min="4869" max="4869" width="19.5703125" style="43" customWidth="1"/>
    <col min="4870" max="4870" width="17.28515625" style="43" bestFit="1" customWidth="1"/>
    <col min="4871" max="5120" width="11.42578125" style="43"/>
    <col min="5121" max="5121" width="9.7109375" style="43" customWidth="1"/>
    <col min="5122" max="5122" width="55" style="43" customWidth="1"/>
    <col min="5123" max="5123" width="21.7109375" style="43" customWidth="1"/>
    <col min="5124" max="5124" width="27.7109375" style="43" customWidth="1"/>
    <col min="5125" max="5125" width="19.5703125" style="43" customWidth="1"/>
    <col min="5126" max="5126" width="17.28515625" style="43" bestFit="1" customWidth="1"/>
    <col min="5127" max="5376" width="11.42578125" style="43"/>
    <col min="5377" max="5377" width="9.7109375" style="43" customWidth="1"/>
    <col min="5378" max="5378" width="55" style="43" customWidth="1"/>
    <col min="5379" max="5379" width="21.7109375" style="43" customWidth="1"/>
    <col min="5380" max="5380" width="27.7109375" style="43" customWidth="1"/>
    <col min="5381" max="5381" width="19.5703125" style="43" customWidth="1"/>
    <col min="5382" max="5382" width="17.28515625" style="43" bestFit="1" customWidth="1"/>
    <col min="5383" max="5632" width="11.42578125" style="43"/>
    <col min="5633" max="5633" width="9.7109375" style="43" customWidth="1"/>
    <col min="5634" max="5634" width="55" style="43" customWidth="1"/>
    <col min="5635" max="5635" width="21.7109375" style="43" customWidth="1"/>
    <col min="5636" max="5636" width="27.7109375" style="43" customWidth="1"/>
    <col min="5637" max="5637" width="19.5703125" style="43" customWidth="1"/>
    <col min="5638" max="5638" width="17.28515625" style="43" bestFit="1" customWidth="1"/>
    <col min="5639" max="5888" width="11.42578125" style="43"/>
    <col min="5889" max="5889" width="9.7109375" style="43" customWidth="1"/>
    <col min="5890" max="5890" width="55" style="43" customWidth="1"/>
    <col min="5891" max="5891" width="21.7109375" style="43" customWidth="1"/>
    <col min="5892" max="5892" width="27.7109375" style="43" customWidth="1"/>
    <col min="5893" max="5893" width="19.5703125" style="43" customWidth="1"/>
    <col min="5894" max="5894" width="17.28515625" style="43" bestFit="1" customWidth="1"/>
    <col min="5895" max="6144" width="11.42578125" style="43"/>
    <col min="6145" max="6145" width="9.7109375" style="43" customWidth="1"/>
    <col min="6146" max="6146" width="55" style="43" customWidth="1"/>
    <col min="6147" max="6147" width="21.7109375" style="43" customWidth="1"/>
    <col min="6148" max="6148" width="27.7109375" style="43" customWidth="1"/>
    <col min="6149" max="6149" width="19.5703125" style="43" customWidth="1"/>
    <col min="6150" max="6150" width="17.28515625" style="43" bestFit="1" customWidth="1"/>
    <col min="6151" max="6400" width="11.42578125" style="43"/>
    <col min="6401" max="6401" width="9.7109375" style="43" customWidth="1"/>
    <col min="6402" max="6402" width="55" style="43" customWidth="1"/>
    <col min="6403" max="6403" width="21.7109375" style="43" customWidth="1"/>
    <col min="6404" max="6404" width="27.7109375" style="43" customWidth="1"/>
    <col min="6405" max="6405" width="19.5703125" style="43" customWidth="1"/>
    <col min="6406" max="6406" width="17.28515625" style="43" bestFit="1" customWidth="1"/>
    <col min="6407" max="6656" width="11.42578125" style="43"/>
    <col min="6657" max="6657" width="9.7109375" style="43" customWidth="1"/>
    <col min="6658" max="6658" width="55" style="43" customWidth="1"/>
    <col min="6659" max="6659" width="21.7109375" style="43" customWidth="1"/>
    <col min="6660" max="6660" width="27.7109375" style="43" customWidth="1"/>
    <col min="6661" max="6661" width="19.5703125" style="43" customWidth="1"/>
    <col min="6662" max="6662" width="17.28515625" style="43" bestFit="1" customWidth="1"/>
    <col min="6663" max="6912" width="11.42578125" style="43"/>
    <col min="6913" max="6913" width="9.7109375" style="43" customWidth="1"/>
    <col min="6914" max="6914" width="55" style="43" customWidth="1"/>
    <col min="6915" max="6915" width="21.7109375" style="43" customWidth="1"/>
    <col min="6916" max="6916" width="27.7109375" style="43" customWidth="1"/>
    <col min="6917" max="6917" width="19.5703125" style="43" customWidth="1"/>
    <col min="6918" max="6918" width="17.28515625" style="43" bestFit="1" customWidth="1"/>
    <col min="6919" max="7168" width="11.42578125" style="43"/>
    <col min="7169" max="7169" width="9.7109375" style="43" customWidth="1"/>
    <col min="7170" max="7170" width="55" style="43" customWidth="1"/>
    <col min="7171" max="7171" width="21.7109375" style="43" customWidth="1"/>
    <col min="7172" max="7172" width="27.7109375" style="43" customWidth="1"/>
    <col min="7173" max="7173" width="19.5703125" style="43" customWidth="1"/>
    <col min="7174" max="7174" width="17.28515625" style="43" bestFit="1" customWidth="1"/>
    <col min="7175" max="7424" width="11.42578125" style="43"/>
    <col min="7425" max="7425" width="9.7109375" style="43" customWidth="1"/>
    <col min="7426" max="7426" width="55" style="43" customWidth="1"/>
    <col min="7427" max="7427" width="21.7109375" style="43" customWidth="1"/>
    <col min="7428" max="7428" width="27.7109375" style="43" customWidth="1"/>
    <col min="7429" max="7429" width="19.5703125" style="43" customWidth="1"/>
    <col min="7430" max="7430" width="17.28515625" style="43" bestFit="1" customWidth="1"/>
    <col min="7431" max="7680" width="11.42578125" style="43"/>
    <col min="7681" max="7681" width="9.7109375" style="43" customWidth="1"/>
    <col min="7682" max="7682" width="55" style="43" customWidth="1"/>
    <col min="7683" max="7683" width="21.7109375" style="43" customWidth="1"/>
    <col min="7684" max="7684" width="27.7109375" style="43" customWidth="1"/>
    <col min="7685" max="7685" width="19.5703125" style="43" customWidth="1"/>
    <col min="7686" max="7686" width="17.28515625" style="43" bestFit="1" customWidth="1"/>
    <col min="7687" max="7936" width="11.42578125" style="43"/>
    <col min="7937" max="7937" width="9.7109375" style="43" customWidth="1"/>
    <col min="7938" max="7938" width="55" style="43" customWidth="1"/>
    <col min="7939" max="7939" width="21.7109375" style="43" customWidth="1"/>
    <col min="7940" max="7940" width="27.7109375" style="43" customWidth="1"/>
    <col min="7941" max="7941" width="19.5703125" style="43" customWidth="1"/>
    <col min="7942" max="7942" width="17.28515625" style="43" bestFit="1" customWidth="1"/>
    <col min="7943" max="8192" width="11.42578125" style="43"/>
    <col min="8193" max="8193" width="9.7109375" style="43" customWidth="1"/>
    <col min="8194" max="8194" width="55" style="43" customWidth="1"/>
    <col min="8195" max="8195" width="21.7109375" style="43" customWidth="1"/>
    <col min="8196" max="8196" width="27.7109375" style="43" customWidth="1"/>
    <col min="8197" max="8197" width="19.5703125" style="43" customWidth="1"/>
    <col min="8198" max="8198" width="17.28515625" style="43" bestFit="1" customWidth="1"/>
    <col min="8199" max="8448" width="11.42578125" style="43"/>
    <col min="8449" max="8449" width="9.7109375" style="43" customWidth="1"/>
    <col min="8450" max="8450" width="55" style="43" customWidth="1"/>
    <col min="8451" max="8451" width="21.7109375" style="43" customWidth="1"/>
    <col min="8452" max="8452" width="27.7109375" style="43" customWidth="1"/>
    <col min="8453" max="8453" width="19.5703125" style="43" customWidth="1"/>
    <col min="8454" max="8454" width="17.28515625" style="43" bestFit="1" customWidth="1"/>
    <col min="8455" max="8704" width="11.42578125" style="43"/>
    <col min="8705" max="8705" width="9.7109375" style="43" customWidth="1"/>
    <col min="8706" max="8706" width="55" style="43" customWidth="1"/>
    <col min="8707" max="8707" width="21.7109375" style="43" customWidth="1"/>
    <col min="8708" max="8708" width="27.7109375" style="43" customWidth="1"/>
    <col min="8709" max="8709" width="19.5703125" style="43" customWidth="1"/>
    <col min="8710" max="8710" width="17.28515625" style="43" bestFit="1" customWidth="1"/>
    <col min="8711" max="8960" width="11.42578125" style="43"/>
    <col min="8961" max="8961" width="9.7109375" style="43" customWidth="1"/>
    <col min="8962" max="8962" width="55" style="43" customWidth="1"/>
    <col min="8963" max="8963" width="21.7109375" style="43" customWidth="1"/>
    <col min="8964" max="8964" width="27.7109375" style="43" customWidth="1"/>
    <col min="8965" max="8965" width="19.5703125" style="43" customWidth="1"/>
    <col min="8966" max="8966" width="17.28515625" style="43" bestFit="1" customWidth="1"/>
    <col min="8967" max="9216" width="11.42578125" style="43"/>
    <col min="9217" max="9217" width="9.7109375" style="43" customWidth="1"/>
    <col min="9218" max="9218" width="55" style="43" customWidth="1"/>
    <col min="9219" max="9219" width="21.7109375" style="43" customWidth="1"/>
    <col min="9220" max="9220" width="27.7109375" style="43" customWidth="1"/>
    <col min="9221" max="9221" width="19.5703125" style="43" customWidth="1"/>
    <col min="9222" max="9222" width="17.28515625" style="43" bestFit="1" customWidth="1"/>
    <col min="9223" max="9472" width="11.42578125" style="43"/>
    <col min="9473" max="9473" width="9.7109375" style="43" customWidth="1"/>
    <col min="9474" max="9474" width="55" style="43" customWidth="1"/>
    <col min="9475" max="9475" width="21.7109375" style="43" customWidth="1"/>
    <col min="9476" max="9476" width="27.7109375" style="43" customWidth="1"/>
    <col min="9477" max="9477" width="19.5703125" style="43" customWidth="1"/>
    <col min="9478" max="9478" width="17.28515625" style="43" bestFit="1" customWidth="1"/>
    <col min="9479" max="9728" width="11.42578125" style="43"/>
    <col min="9729" max="9729" width="9.7109375" style="43" customWidth="1"/>
    <col min="9730" max="9730" width="55" style="43" customWidth="1"/>
    <col min="9731" max="9731" width="21.7109375" style="43" customWidth="1"/>
    <col min="9732" max="9732" width="27.7109375" style="43" customWidth="1"/>
    <col min="9733" max="9733" width="19.5703125" style="43" customWidth="1"/>
    <col min="9734" max="9734" width="17.28515625" style="43" bestFit="1" customWidth="1"/>
    <col min="9735" max="9984" width="11.42578125" style="43"/>
    <col min="9985" max="9985" width="9.7109375" style="43" customWidth="1"/>
    <col min="9986" max="9986" width="55" style="43" customWidth="1"/>
    <col min="9987" max="9987" width="21.7109375" style="43" customWidth="1"/>
    <col min="9988" max="9988" width="27.7109375" style="43" customWidth="1"/>
    <col min="9989" max="9989" width="19.5703125" style="43" customWidth="1"/>
    <col min="9990" max="9990" width="17.28515625" style="43" bestFit="1" customWidth="1"/>
    <col min="9991" max="10240" width="11.42578125" style="43"/>
    <col min="10241" max="10241" width="9.7109375" style="43" customWidth="1"/>
    <col min="10242" max="10242" width="55" style="43" customWidth="1"/>
    <col min="10243" max="10243" width="21.7109375" style="43" customWidth="1"/>
    <col min="10244" max="10244" width="27.7109375" style="43" customWidth="1"/>
    <col min="10245" max="10245" width="19.5703125" style="43" customWidth="1"/>
    <col min="10246" max="10246" width="17.28515625" style="43" bestFit="1" customWidth="1"/>
    <col min="10247" max="10496" width="11.42578125" style="43"/>
    <col min="10497" max="10497" width="9.7109375" style="43" customWidth="1"/>
    <col min="10498" max="10498" width="55" style="43" customWidth="1"/>
    <col min="10499" max="10499" width="21.7109375" style="43" customWidth="1"/>
    <col min="10500" max="10500" width="27.7109375" style="43" customWidth="1"/>
    <col min="10501" max="10501" width="19.5703125" style="43" customWidth="1"/>
    <col min="10502" max="10502" width="17.28515625" style="43" bestFit="1" customWidth="1"/>
    <col min="10503" max="10752" width="11.42578125" style="43"/>
    <col min="10753" max="10753" width="9.7109375" style="43" customWidth="1"/>
    <col min="10754" max="10754" width="55" style="43" customWidth="1"/>
    <col min="10755" max="10755" width="21.7109375" style="43" customWidth="1"/>
    <col min="10756" max="10756" width="27.7109375" style="43" customWidth="1"/>
    <col min="10757" max="10757" width="19.5703125" style="43" customWidth="1"/>
    <col min="10758" max="10758" width="17.28515625" style="43" bestFit="1" customWidth="1"/>
    <col min="10759" max="11008" width="11.42578125" style="43"/>
    <col min="11009" max="11009" width="9.7109375" style="43" customWidth="1"/>
    <col min="11010" max="11010" width="55" style="43" customWidth="1"/>
    <col min="11011" max="11011" width="21.7109375" style="43" customWidth="1"/>
    <col min="11012" max="11012" width="27.7109375" style="43" customWidth="1"/>
    <col min="11013" max="11013" width="19.5703125" style="43" customWidth="1"/>
    <col min="11014" max="11014" width="17.28515625" style="43" bestFit="1" customWidth="1"/>
    <col min="11015" max="11264" width="11.42578125" style="43"/>
    <col min="11265" max="11265" width="9.7109375" style="43" customWidth="1"/>
    <col min="11266" max="11266" width="55" style="43" customWidth="1"/>
    <col min="11267" max="11267" width="21.7109375" style="43" customWidth="1"/>
    <col min="11268" max="11268" width="27.7109375" style="43" customWidth="1"/>
    <col min="11269" max="11269" width="19.5703125" style="43" customWidth="1"/>
    <col min="11270" max="11270" width="17.28515625" style="43" bestFit="1" customWidth="1"/>
    <col min="11271" max="11520" width="11.42578125" style="43"/>
    <col min="11521" max="11521" width="9.7109375" style="43" customWidth="1"/>
    <col min="11522" max="11522" width="55" style="43" customWidth="1"/>
    <col min="11523" max="11523" width="21.7109375" style="43" customWidth="1"/>
    <col min="11524" max="11524" width="27.7109375" style="43" customWidth="1"/>
    <col min="11525" max="11525" width="19.5703125" style="43" customWidth="1"/>
    <col min="11526" max="11526" width="17.28515625" style="43" bestFit="1" customWidth="1"/>
    <col min="11527" max="11776" width="11.42578125" style="43"/>
    <col min="11777" max="11777" width="9.7109375" style="43" customWidth="1"/>
    <col min="11778" max="11778" width="55" style="43" customWidth="1"/>
    <col min="11779" max="11779" width="21.7109375" style="43" customWidth="1"/>
    <col min="11780" max="11780" width="27.7109375" style="43" customWidth="1"/>
    <col min="11781" max="11781" width="19.5703125" style="43" customWidth="1"/>
    <col min="11782" max="11782" width="17.28515625" style="43" bestFit="1" customWidth="1"/>
    <col min="11783" max="12032" width="11.42578125" style="43"/>
    <col min="12033" max="12033" width="9.7109375" style="43" customWidth="1"/>
    <col min="12034" max="12034" width="55" style="43" customWidth="1"/>
    <col min="12035" max="12035" width="21.7109375" style="43" customWidth="1"/>
    <col min="12036" max="12036" width="27.7109375" style="43" customWidth="1"/>
    <col min="12037" max="12037" width="19.5703125" style="43" customWidth="1"/>
    <col min="12038" max="12038" width="17.28515625" style="43" bestFit="1" customWidth="1"/>
    <col min="12039" max="12288" width="11.42578125" style="43"/>
    <col min="12289" max="12289" width="9.7109375" style="43" customWidth="1"/>
    <col min="12290" max="12290" width="55" style="43" customWidth="1"/>
    <col min="12291" max="12291" width="21.7109375" style="43" customWidth="1"/>
    <col min="12292" max="12292" width="27.7109375" style="43" customWidth="1"/>
    <col min="12293" max="12293" width="19.5703125" style="43" customWidth="1"/>
    <col min="12294" max="12294" width="17.28515625" style="43" bestFit="1" customWidth="1"/>
    <col min="12295" max="12544" width="11.42578125" style="43"/>
    <col min="12545" max="12545" width="9.7109375" style="43" customWidth="1"/>
    <col min="12546" max="12546" width="55" style="43" customWidth="1"/>
    <col min="12547" max="12547" width="21.7109375" style="43" customWidth="1"/>
    <col min="12548" max="12548" width="27.7109375" style="43" customWidth="1"/>
    <col min="12549" max="12549" width="19.5703125" style="43" customWidth="1"/>
    <col min="12550" max="12550" width="17.28515625" style="43" bestFit="1" customWidth="1"/>
    <col min="12551" max="12800" width="11.42578125" style="43"/>
    <col min="12801" max="12801" width="9.7109375" style="43" customWidth="1"/>
    <col min="12802" max="12802" width="55" style="43" customWidth="1"/>
    <col min="12803" max="12803" width="21.7109375" style="43" customWidth="1"/>
    <col min="12804" max="12804" width="27.7109375" style="43" customWidth="1"/>
    <col min="12805" max="12805" width="19.5703125" style="43" customWidth="1"/>
    <col min="12806" max="12806" width="17.28515625" style="43" bestFit="1" customWidth="1"/>
    <col min="12807" max="13056" width="11.42578125" style="43"/>
    <col min="13057" max="13057" width="9.7109375" style="43" customWidth="1"/>
    <col min="13058" max="13058" width="55" style="43" customWidth="1"/>
    <col min="13059" max="13059" width="21.7109375" style="43" customWidth="1"/>
    <col min="13060" max="13060" width="27.7109375" style="43" customWidth="1"/>
    <col min="13061" max="13061" width="19.5703125" style="43" customWidth="1"/>
    <col min="13062" max="13062" width="17.28515625" style="43" bestFit="1" customWidth="1"/>
    <col min="13063" max="13312" width="11.42578125" style="43"/>
    <col min="13313" max="13313" width="9.7109375" style="43" customWidth="1"/>
    <col min="13314" max="13314" width="55" style="43" customWidth="1"/>
    <col min="13315" max="13315" width="21.7109375" style="43" customWidth="1"/>
    <col min="13316" max="13316" width="27.7109375" style="43" customWidth="1"/>
    <col min="13317" max="13317" width="19.5703125" style="43" customWidth="1"/>
    <col min="13318" max="13318" width="17.28515625" style="43" bestFit="1" customWidth="1"/>
    <col min="13319" max="13568" width="11.42578125" style="43"/>
    <col min="13569" max="13569" width="9.7109375" style="43" customWidth="1"/>
    <col min="13570" max="13570" width="55" style="43" customWidth="1"/>
    <col min="13571" max="13571" width="21.7109375" style="43" customWidth="1"/>
    <col min="13572" max="13572" width="27.7109375" style="43" customWidth="1"/>
    <col min="13573" max="13573" width="19.5703125" style="43" customWidth="1"/>
    <col min="13574" max="13574" width="17.28515625" style="43" bestFit="1" customWidth="1"/>
    <col min="13575" max="13824" width="11.42578125" style="43"/>
    <col min="13825" max="13825" width="9.7109375" style="43" customWidth="1"/>
    <col min="13826" max="13826" width="55" style="43" customWidth="1"/>
    <col min="13827" max="13827" width="21.7109375" style="43" customWidth="1"/>
    <col min="13828" max="13828" width="27.7109375" style="43" customWidth="1"/>
    <col min="13829" max="13829" width="19.5703125" style="43" customWidth="1"/>
    <col min="13830" max="13830" width="17.28515625" style="43" bestFit="1" customWidth="1"/>
    <col min="13831" max="14080" width="11.42578125" style="43"/>
    <col min="14081" max="14081" width="9.7109375" style="43" customWidth="1"/>
    <col min="14082" max="14082" width="55" style="43" customWidth="1"/>
    <col min="14083" max="14083" width="21.7109375" style="43" customWidth="1"/>
    <col min="14084" max="14084" width="27.7109375" style="43" customWidth="1"/>
    <col min="14085" max="14085" width="19.5703125" style="43" customWidth="1"/>
    <col min="14086" max="14086" width="17.28515625" style="43" bestFit="1" customWidth="1"/>
    <col min="14087" max="14336" width="11.42578125" style="43"/>
    <col min="14337" max="14337" width="9.7109375" style="43" customWidth="1"/>
    <col min="14338" max="14338" width="55" style="43" customWidth="1"/>
    <col min="14339" max="14339" width="21.7109375" style="43" customWidth="1"/>
    <col min="14340" max="14340" width="27.7109375" style="43" customWidth="1"/>
    <col min="14341" max="14341" width="19.5703125" style="43" customWidth="1"/>
    <col min="14342" max="14342" width="17.28515625" style="43" bestFit="1" customWidth="1"/>
    <col min="14343" max="14592" width="11.42578125" style="43"/>
    <col min="14593" max="14593" width="9.7109375" style="43" customWidth="1"/>
    <col min="14594" max="14594" width="55" style="43" customWidth="1"/>
    <col min="14595" max="14595" width="21.7109375" style="43" customWidth="1"/>
    <col min="14596" max="14596" width="27.7109375" style="43" customWidth="1"/>
    <col min="14597" max="14597" width="19.5703125" style="43" customWidth="1"/>
    <col min="14598" max="14598" width="17.28515625" style="43" bestFit="1" customWidth="1"/>
    <col min="14599" max="14848" width="11.42578125" style="43"/>
    <col min="14849" max="14849" width="9.7109375" style="43" customWidth="1"/>
    <col min="14850" max="14850" width="55" style="43" customWidth="1"/>
    <col min="14851" max="14851" width="21.7109375" style="43" customWidth="1"/>
    <col min="14852" max="14852" width="27.7109375" style="43" customWidth="1"/>
    <col min="14853" max="14853" width="19.5703125" style="43" customWidth="1"/>
    <col min="14854" max="14854" width="17.28515625" style="43" bestFit="1" customWidth="1"/>
    <col min="14855" max="15104" width="11.42578125" style="43"/>
    <col min="15105" max="15105" width="9.7109375" style="43" customWidth="1"/>
    <col min="15106" max="15106" width="55" style="43" customWidth="1"/>
    <col min="15107" max="15107" width="21.7109375" style="43" customWidth="1"/>
    <col min="15108" max="15108" width="27.7109375" style="43" customWidth="1"/>
    <col min="15109" max="15109" width="19.5703125" style="43" customWidth="1"/>
    <col min="15110" max="15110" width="17.28515625" style="43" bestFit="1" customWidth="1"/>
    <col min="15111" max="15360" width="11.42578125" style="43"/>
    <col min="15361" max="15361" width="9.7109375" style="43" customWidth="1"/>
    <col min="15362" max="15362" width="55" style="43" customWidth="1"/>
    <col min="15363" max="15363" width="21.7109375" style="43" customWidth="1"/>
    <col min="15364" max="15364" width="27.7109375" style="43" customWidth="1"/>
    <col min="15365" max="15365" width="19.5703125" style="43" customWidth="1"/>
    <col min="15366" max="15366" width="17.28515625" style="43" bestFit="1" customWidth="1"/>
    <col min="15367" max="15616" width="11.42578125" style="43"/>
    <col min="15617" max="15617" width="9.7109375" style="43" customWidth="1"/>
    <col min="15618" max="15618" width="55" style="43" customWidth="1"/>
    <col min="15619" max="15619" width="21.7109375" style="43" customWidth="1"/>
    <col min="15620" max="15620" width="27.7109375" style="43" customWidth="1"/>
    <col min="15621" max="15621" width="19.5703125" style="43" customWidth="1"/>
    <col min="15622" max="15622" width="17.28515625" style="43" bestFit="1" customWidth="1"/>
    <col min="15623" max="15872" width="11.42578125" style="43"/>
    <col min="15873" max="15873" width="9.7109375" style="43" customWidth="1"/>
    <col min="15874" max="15874" width="55" style="43" customWidth="1"/>
    <col min="15875" max="15875" width="21.7109375" style="43" customWidth="1"/>
    <col min="15876" max="15876" width="27.7109375" style="43" customWidth="1"/>
    <col min="15877" max="15877" width="19.5703125" style="43" customWidth="1"/>
    <col min="15878" max="15878" width="17.28515625" style="43" bestFit="1" customWidth="1"/>
    <col min="15879" max="16128" width="11.42578125" style="43"/>
    <col min="16129" max="16129" width="9.7109375" style="43" customWidth="1"/>
    <col min="16130" max="16130" width="55" style="43" customWidth="1"/>
    <col min="16131" max="16131" width="21.7109375" style="43" customWidth="1"/>
    <col min="16132" max="16132" width="27.7109375" style="43" customWidth="1"/>
    <col min="16133" max="16133" width="19.5703125" style="43" customWidth="1"/>
    <col min="16134" max="16134" width="17.28515625" style="43" bestFit="1" customWidth="1"/>
    <col min="16135" max="16384" width="11.42578125" style="43"/>
  </cols>
  <sheetData>
    <row r="1" spans="1:6" s="39" customFormat="1" ht="14.25" x14ac:dyDescent="0.2">
      <c r="A1" s="91" t="s">
        <v>1</v>
      </c>
      <c r="B1" s="91"/>
      <c r="C1" s="91"/>
      <c r="D1" s="91"/>
      <c r="E1" s="36"/>
    </row>
    <row r="2" spans="1:6" ht="14.25" x14ac:dyDescent="0.2">
      <c r="A2" s="91" t="str">
        <f>+[2]SOLICITUD!A2</f>
        <v xml:space="preserve"> MODIFICACIÓN  PRESUPUESTARIA Nº1-2019</v>
      </c>
      <c r="B2" s="91"/>
      <c r="C2" s="91"/>
      <c r="D2" s="91"/>
    </row>
    <row r="3" spans="1:6" ht="12.75" customHeight="1" x14ac:dyDescent="0.2">
      <c r="A3" s="91" t="s">
        <v>199</v>
      </c>
      <c r="B3" s="91"/>
      <c r="C3" s="91"/>
      <c r="D3" s="91"/>
    </row>
    <row r="4" spans="1:6" x14ac:dyDescent="0.2">
      <c r="A4" s="44"/>
      <c r="B4" s="45"/>
    </row>
    <row r="5" spans="1:6" x14ac:dyDescent="0.2">
      <c r="A5" s="47" t="s">
        <v>27</v>
      </c>
      <c r="B5" s="48"/>
      <c r="C5" s="49"/>
      <c r="D5" s="47"/>
    </row>
    <row r="6" spans="1:6" x14ac:dyDescent="0.2">
      <c r="A6" s="44"/>
      <c r="B6" s="45"/>
    </row>
    <row r="7" spans="1:6" x14ac:dyDescent="0.2">
      <c r="A7" s="50" t="s">
        <v>9</v>
      </c>
      <c r="B7" s="51" t="s">
        <v>69</v>
      </c>
      <c r="C7" s="52"/>
    </row>
    <row r="8" spans="1:6" x14ac:dyDescent="0.2">
      <c r="A8" s="56"/>
      <c r="B8" s="51"/>
      <c r="C8" s="52"/>
    </row>
    <row r="9" spans="1:6" x14ac:dyDescent="0.2">
      <c r="A9" s="56">
        <v>0</v>
      </c>
      <c r="B9" s="51" t="s">
        <v>70</v>
      </c>
      <c r="C9" s="52"/>
      <c r="D9" s="36">
        <f>+C11</f>
        <v>2769766.18</v>
      </c>
    </row>
    <row r="10" spans="1:6" x14ac:dyDescent="0.2">
      <c r="A10" s="56"/>
      <c r="B10" s="51"/>
      <c r="C10" s="52"/>
    </row>
    <row r="11" spans="1:6" x14ac:dyDescent="0.2">
      <c r="A11" s="56">
        <v>0.01</v>
      </c>
      <c r="B11" s="51" t="s">
        <v>71</v>
      </c>
      <c r="C11" s="46">
        <f>+C12</f>
        <v>2769766.18</v>
      </c>
    </row>
    <row r="12" spans="1:6" x14ac:dyDescent="0.2">
      <c r="A12" s="57" t="s">
        <v>72</v>
      </c>
      <c r="B12" s="45" t="s">
        <v>73</v>
      </c>
      <c r="C12" s="52">
        <v>2769766.18</v>
      </c>
    </row>
    <row r="13" spans="1:6" ht="37.5" customHeight="1" x14ac:dyDescent="0.2">
      <c r="B13" s="78" t="s">
        <v>200</v>
      </c>
      <c r="C13" s="52"/>
    </row>
    <row r="14" spans="1:6" x14ac:dyDescent="0.2">
      <c r="A14" s="58"/>
      <c r="B14" s="58"/>
      <c r="C14" s="52"/>
    </row>
    <row r="15" spans="1:6" s="40" customFormat="1" x14ac:dyDescent="0.2">
      <c r="A15" s="57"/>
      <c r="B15" s="45"/>
      <c r="C15" s="52"/>
      <c r="D15" s="36"/>
      <c r="F15" s="43"/>
    </row>
    <row r="16" spans="1:6" s="40" customFormat="1" x14ac:dyDescent="0.2">
      <c r="A16" s="56">
        <v>6</v>
      </c>
      <c r="B16" s="62" t="s">
        <v>144</v>
      </c>
      <c r="C16" s="52"/>
      <c r="D16" s="36">
        <f>+C18+C22</f>
        <v>8944000</v>
      </c>
      <c r="F16" s="43"/>
    </row>
    <row r="17" spans="1:6" s="40" customFormat="1" x14ac:dyDescent="0.2">
      <c r="A17" s="56"/>
      <c r="B17" s="62"/>
      <c r="C17" s="52"/>
      <c r="D17" s="36"/>
      <c r="F17" s="43"/>
    </row>
    <row r="18" spans="1:6" s="40" customFormat="1" x14ac:dyDescent="0.2">
      <c r="A18" s="56">
        <v>6.03</v>
      </c>
      <c r="B18" s="62" t="s">
        <v>145</v>
      </c>
      <c r="C18" s="46">
        <f>+C19</f>
        <v>5944000</v>
      </c>
      <c r="D18" s="36"/>
      <c r="F18" s="43"/>
    </row>
    <row r="19" spans="1:6" s="40" customFormat="1" x14ac:dyDescent="0.2">
      <c r="A19" s="57" t="s">
        <v>146</v>
      </c>
      <c r="B19" s="63" t="s">
        <v>147</v>
      </c>
      <c r="C19" s="52">
        <v>5944000</v>
      </c>
      <c r="D19" s="36"/>
      <c r="F19" s="43"/>
    </row>
    <row r="20" spans="1:6" s="40" customFormat="1" ht="51" x14ac:dyDescent="0.2">
      <c r="A20" s="57"/>
      <c r="B20" s="78" t="s">
        <v>201</v>
      </c>
      <c r="C20" s="52"/>
      <c r="D20" s="36"/>
      <c r="F20" s="43"/>
    </row>
    <row r="21" spans="1:6" s="40" customFormat="1" x14ac:dyDescent="0.2">
      <c r="A21" s="56"/>
      <c r="B21" s="62"/>
      <c r="C21" s="52"/>
      <c r="D21" s="36"/>
      <c r="F21" s="43"/>
    </row>
    <row r="22" spans="1:6" s="40" customFormat="1" ht="25.5" x14ac:dyDescent="0.2">
      <c r="A22" s="56">
        <v>6.06</v>
      </c>
      <c r="B22" s="62" t="s">
        <v>148</v>
      </c>
      <c r="C22" s="46">
        <f>+C23</f>
        <v>3000000</v>
      </c>
      <c r="D22" s="36"/>
      <c r="F22" s="43"/>
    </row>
    <row r="23" spans="1:6" s="40" customFormat="1" x14ac:dyDescent="0.2">
      <c r="A23" s="57" t="s">
        <v>149</v>
      </c>
      <c r="B23" s="43" t="s">
        <v>150</v>
      </c>
      <c r="C23" s="52">
        <v>3000000</v>
      </c>
      <c r="D23" s="36"/>
      <c r="F23" s="43"/>
    </row>
    <row r="24" spans="1:6" s="40" customFormat="1" ht="25.5" x14ac:dyDescent="0.2">
      <c r="A24" s="57"/>
      <c r="B24" s="78" t="s">
        <v>202</v>
      </c>
      <c r="C24" s="52"/>
      <c r="D24" s="36"/>
      <c r="F24" s="43"/>
    </row>
    <row r="25" spans="1:6" s="40" customFormat="1" x14ac:dyDescent="0.2">
      <c r="A25" s="57"/>
      <c r="B25" s="43"/>
      <c r="C25" s="52"/>
      <c r="D25" s="36"/>
      <c r="F25" s="43"/>
    </row>
    <row r="26" spans="1:6" s="40" customFormat="1" x14ac:dyDescent="0.2">
      <c r="A26" s="57"/>
      <c r="B26" s="45"/>
      <c r="C26" s="52"/>
      <c r="D26" s="36"/>
      <c r="F26" s="43"/>
    </row>
    <row r="27" spans="1:6" s="40" customFormat="1" x14ac:dyDescent="0.2">
      <c r="A27" s="57"/>
      <c r="B27" s="57"/>
      <c r="C27" s="52"/>
      <c r="D27" s="36"/>
      <c r="F27" s="43"/>
    </row>
    <row r="28" spans="1:6" s="40" customFormat="1" ht="13.5" thickBot="1" x14ac:dyDescent="0.25">
      <c r="A28" s="57"/>
      <c r="B28" s="67" t="s">
        <v>157</v>
      </c>
      <c r="D28" s="79">
        <f>SUM(D9:D27)</f>
        <v>11713766.18</v>
      </c>
      <c r="F28" s="43"/>
    </row>
    <row r="29" spans="1:6" s="40" customFormat="1" ht="13.5" thickTop="1" x14ac:dyDescent="0.2">
      <c r="A29" s="44"/>
      <c r="B29" s="67"/>
      <c r="D29" s="36"/>
      <c r="F29" s="43"/>
    </row>
    <row r="77" spans="1:6" s="80" customFormat="1" x14ac:dyDescent="0.2">
      <c r="A77" s="57" t="s">
        <v>171</v>
      </c>
      <c r="C77" s="40"/>
      <c r="D77" s="36"/>
      <c r="E77" s="40"/>
      <c r="F77" s="43"/>
    </row>
  </sheetData>
  <mergeCells count="3">
    <mergeCell ref="A1:D1"/>
    <mergeCell ref="A2:D2"/>
    <mergeCell ref="A3:D3"/>
  </mergeCells>
  <printOptions horizontalCentered="1" verticalCentered="1"/>
  <pageMargins left="0.39370078740157483" right="0.39370078740157483" top="0.39370078740157483" bottom="0.39370078740157483" header="0" footer="0"/>
  <pageSetup scale="85" fitToWidth="2" orientation="portrait" r:id="rId1"/>
  <headerFooter alignWithMargins="0"/>
  <rowBreaks count="1" manualBreakCount="1">
    <brk id="2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view="pageBreakPreview" zoomScaleNormal="100" zoomScaleSheetLayoutView="100" workbookViewId="0">
      <selection activeCell="B43" sqref="B43:D43"/>
    </sheetView>
  </sheetViews>
  <sheetFormatPr baseColWidth="10" defaultRowHeight="12.75" x14ac:dyDescent="0.2"/>
  <cols>
    <col min="1" max="1" width="9.7109375" style="44" customWidth="1"/>
    <col min="2" max="2" width="51.28515625" style="45" customWidth="1"/>
    <col min="3" max="3" width="23.28515625" style="40" customWidth="1"/>
    <col min="4" max="4" width="23.42578125" style="46" customWidth="1"/>
    <col min="5" max="5" width="19.5703125" style="40" hidden="1" customWidth="1"/>
    <col min="6" max="6" width="16.28515625" style="41" hidden="1" customWidth="1"/>
    <col min="7" max="7" width="12.7109375" style="41" hidden="1" customWidth="1"/>
    <col min="8" max="8" width="14.85546875" style="42" hidden="1" customWidth="1"/>
    <col min="9" max="9" width="21.28515625" style="43" hidden="1" customWidth="1"/>
    <col min="10" max="16" width="0" style="43" hidden="1" customWidth="1"/>
    <col min="17" max="17" width="17.28515625" style="43" bestFit="1" customWidth="1"/>
    <col min="18" max="18" width="21.42578125" style="43" customWidth="1"/>
    <col min="19" max="19" width="11.42578125" style="43"/>
    <col min="20" max="20" width="14.5703125" style="43" bestFit="1" customWidth="1"/>
    <col min="21" max="256" width="11.42578125" style="43"/>
    <col min="257" max="257" width="9.7109375" style="43" customWidth="1"/>
    <col min="258" max="258" width="51.28515625" style="43" customWidth="1"/>
    <col min="259" max="259" width="23.28515625" style="43" customWidth="1"/>
    <col min="260" max="260" width="23.42578125" style="43" customWidth="1"/>
    <col min="261" max="272" width="0" style="43" hidden="1" customWidth="1"/>
    <col min="273" max="273" width="17.28515625" style="43" bestFit="1" customWidth="1"/>
    <col min="274" max="274" width="21.42578125" style="43" customWidth="1"/>
    <col min="275" max="275" width="11.42578125" style="43"/>
    <col min="276" max="276" width="14.5703125" style="43" bestFit="1" customWidth="1"/>
    <col min="277" max="512" width="11.42578125" style="43"/>
    <col min="513" max="513" width="9.7109375" style="43" customWidth="1"/>
    <col min="514" max="514" width="51.28515625" style="43" customWidth="1"/>
    <col min="515" max="515" width="23.28515625" style="43" customWidth="1"/>
    <col min="516" max="516" width="23.42578125" style="43" customWidth="1"/>
    <col min="517" max="528" width="0" style="43" hidden="1" customWidth="1"/>
    <col min="529" max="529" width="17.28515625" style="43" bestFit="1" customWidth="1"/>
    <col min="530" max="530" width="21.42578125" style="43" customWidth="1"/>
    <col min="531" max="531" width="11.42578125" style="43"/>
    <col min="532" max="532" width="14.5703125" style="43" bestFit="1" customWidth="1"/>
    <col min="533" max="768" width="11.42578125" style="43"/>
    <col min="769" max="769" width="9.7109375" style="43" customWidth="1"/>
    <col min="770" max="770" width="51.28515625" style="43" customWidth="1"/>
    <col min="771" max="771" width="23.28515625" style="43" customWidth="1"/>
    <col min="772" max="772" width="23.42578125" style="43" customWidth="1"/>
    <col min="773" max="784" width="0" style="43" hidden="1" customWidth="1"/>
    <col min="785" max="785" width="17.28515625" style="43" bestFit="1" customWidth="1"/>
    <col min="786" max="786" width="21.42578125" style="43" customWidth="1"/>
    <col min="787" max="787" width="11.42578125" style="43"/>
    <col min="788" max="788" width="14.5703125" style="43" bestFit="1" customWidth="1"/>
    <col min="789" max="1024" width="11.42578125" style="43"/>
    <col min="1025" max="1025" width="9.7109375" style="43" customWidth="1"/>
    <col min="1026" max="1026" width="51.28515625" style="43" customWidth="1"/>
    <col min="1027" max="1027" width="23.28515625" style="43" customWidth="1"/>
    <col min="1028" max="1028" width="23.42578125" style="43" customWidth="1"/>
    <col min="1029" max="1040" width="0" style="43" hidden="1" customWidth="1"/>
    <col min="1041" max="1041" width="17.28515625" style="43" bestFit="1" customWidth="1"/>
    <col min="1042" max="1042" width="21.42578125" style="43" customWidth="1"/>
    <col min="1043" max="1043" width="11.42578125" style="43"/>
    <col min="1044" max="1044" width="14.5703125" style="43" bestFit="1" customWidth="1"/>
    <col min="1045" max="1280" width="11.42578125" style="43"/>
    <col min="1281" max="1281" width="9.7109375" style="43" customWidth="1"/>
    <col min="1282" max="1282" width="51.28515625" style="43" customWidth="1"/>
    <col min="1283" max="1283" width="23.28515625" style="43" customWidth="1"/>
    <col min="1284" max="1284" width="23.42578125" style="43" customWidth="1"/>
    <col min="1285" max="1296" width="0" style="43" hidden="1" customWidth="1"/>
    <col min="1297" max="1297" width="17.28515625" style="43" bestFit="1" customWidth="1"/>
    <col min="1298" max="1298" width="21.42578125" style="43" customWidth="1"/>
    <col min="1299" max="1299" width="11.42578125" style="43"/>
    <col min="1300" max="1300" width="14.5703125" style="43" bestFit="1" customWidth="1"/>
    <col min="1301" max="1536" width="11.42578125" style="43"/>
    <col min="1537" max="1537" width="9.7109375" style="43" customWidth="1"/>
    <col min="1538" max="1538" width="51.28515625" style="43" customWidth="1"/>
    <col min="1539" max="1539" width="23.28515625" style="43" customWidth="1"/>
    <col min="1540" max="1540" width="23.42578125" style="43" customWidth="1"/>
    <col min="1541" max="1552" width="0" style="43" hidden="1" customWidth="1"/>
    <col min="1553" max="1553" width="17.28515625" style="43" bestFit="1" customWidth="1"/>
    <col min="1554" max="1554" width="21.42578125" style="43" customWidth="1"/>
    <col min="1555" max="1555" width="11.42578125" style="43"/>
    <col min="1556" max="1556" width="14.5703125" style="43" bestFit="1" customWidth="1"/>
    <col min="1557" max="1792" width="11.42578125" style="43"/>
    <col min="1793" max="1793" width="9.7109375" style="43" customWidth="1"/>
    <col min="1794" max="1794" width="51.28515625" style="43" customWidth="1"/>
    <col min="1795" max="1795" width="23.28515625" style="43" customWidth="1"/>
    <col min="1796" max="1796" width="23.42578125" style="43" customWidth="1"/>
    <col min="1797" max="1808" width="0" style="43" hidden="1" customWidth="1"/>
    <col min="1809" max="1809" width="17.28515625" style="43" bestFit="1" customWidth="1"/>
    <col min="1810" max="1810" width="21.42578125" style="43" customWidth="1"/>
    <col min="1811" max="1811" width="11.42578125" style="43"/>
    <col min="1812" max="1812" width="14.5703125" style="43" bestFit="1" customWidth="1"/>
    <col min="1813" max="2048" width="11.42578125" style="43"/>
    <col min="2049" max="2049" width="9.7109375" style="43" customWidth="1"/>
    <col min="2050" max="2050" width="51.28515625" style="43" customWidth="1"/>
    <col min="2051" max="2051" width="23.28515625" style="43" customWidth="1"/>
    <col min="2052" max="2052" width="23.42578125" style="43" customWidth="1"/>
    <col min="2053" max="2064" width="0" style="43" hidden="1" customWidth="1"/>
    <col min="2065" max="2065" width="17.28515625" style="43" bestFit="1" customWidth="1"/>
    <col min="2066" max="2066" width="21.42578125" style="43" customWidth="1"/>
    <col min="2067" max="2067" width="11.42578125" style="43"/>
    <col min="2068" max="2068" width="14.5703125" style="43" bestFit="1" customWidth="1"/>
    <col min="2069" max="2304" width="11.42578125" style="43"/>
    <col min="2305" max="2305" width="9.7109375" style="43" customWidth="1"/>
    <col min="2306" max="2306" width="51.28515625" style="43" customWidth="1"/>
    <col min="2307" max="2307" width="23.28515625" style="43" customWidth="1"/>
    <col min="2308" max="2308" width="23.42578125" style="43" customWidth="1"/>
    <col min="2309" max="2320" width="0" style="43" hidden="1" customWidth="1"/>
    <col min="2321" max="2321" width="17.28515625" style="43" bestFit="1" customWidth="1"/>
    <col min="2322" max="2322" width="21.42578125" style="43" customWidth="1"/>
    <col min="2323" max="2323" width="11.42578125" style="43"/>
    <col min="2324" max="2324" width="14.5703125" style="43" bestFit="1" customWidth="1"/>
    <col min="2325" max="2560" width="11.42578125" style="43"/>
    <col min="2561" max="2561" width="9.7109375" style="43" customWidth="1"/>
    <col min="2562" max="2562" width="51.28515625" style="43" customWidth="1"/>
    <col min="2563" max="2563" width="23.28515625" style="43" customWidth="1"/>
    <col min="2564" max="2564" width="23.42578125" style="43" customWidth="1"/>
    <col min="2565" max="2576" width="0" style="43" hidden="1" customWidth="1"/>
    <col min="2577" max="2577" width="17.28515625" style="43" bestFit="1" customWidth="1"/>
    <col min="2578" max="2578" width="21.42578125" style="43" customWidth="1"/>
    <col min="2579" max="2579" width="11.42578125" style="43"/>
    <col min="2580" max="2580" width="14.5703125" style="43" bestFit="1" customWidth="1"/>
    <col min="2581" max="2816" width="11.42578125" style="43"/>
    <col min="2817" max="2817" width="9.7109375" style="43" customWidth="1"/>
    <col min="2818" max="2818" width="51.28515625" style="43" customWidth="1"/>
    <col min="2819" max="2819" width="23.28515625" style="43" customWidth="1"/>
    <col min="2820" max="2820" width="23.42578125" style="43" customWidth="1"/>
    <col min="2821" max="2832" width="0" style="43" hidden="1" customWidth="1"/>
    <col min="2833" max="2833" width="17.28515625" style="43" bestFit="1" customWidth="1"/>
    <col min="2834" max="2834" width="21.42578125" style="43" customWidth="1"/>
    <col min="2835" max="2835" width="11.42578125" style="43"/>
    <col min="2836" max="2836" width="14.5703125" style="43" bestFit="1" customWidth="1"/>
    <col min="2837" max="3072" width="11.42578125" style="43"/>
    <col min="3073" max="3073" width="9.7109375" style="43" customWidth="1"/>
    <col min="3074" max="3074" width="51.28515625" style="43" customWidth="1"/>
    <col min="3075" max="3075" width="23.28515625" style="43" customWidth="1"/>
    <col min="3076" max="3076" width="23.42578125" style="43" customWidth="1"/>
    <col min="3077" max="3088" width="0" style="43" hidden="1" customWidth="1"/>
    <col min="3089" max="3089" width="17.28515625" style="43" bestFit="1" customWidth="1"/>
    <col min="3090" max="3090" width="21.42578125" style="43" customWidth="1"/>
    <col min="3091" max="3091" width="11.42578125" style="43"/>
    <col min="3092" max="3092" width="14.5703125" style="43" bestFit="1" customWidth="1"/>
    <col min="3093" max="3328" width="11.42578125" style="43"/>
    <col min="3329" max="3329" width="9.7109375" style="43" customWidth="1"/>
    <col min="3330" max="3330" width="51.28515625" style="43" customWidth="1"/>
    <col min="3331" max="3331" width="23.28515625" style="43" customWidth="1"/>
    <col min="3332" max="3332" width="23.42578125" style="43" customWidth="1"/>
    <col min="3333" max="3344" width="0" style="43" hidden="1" customWidth="1"/>
    <col min="3345" max="3345" width="17.28515625" style="43" bestFit="1" customWidth="1"/>
    <col min="3346" max="3346" width="21.42578125" style="43" customWidth="1"/>
    <col min="3347" max="3347" width="11.42578125" style="43"/>
    <col min="3348" max="3348" width="14.5703125" style="43" bestFit="1" customWidth="1"/>
    <col min="3349" max="3584" width="11.42578125" style="43"/>
    <col min="3585" max="3585" width="9.7109375" style="43" customWidth="1"/>
    <col min="3586" max="3586" width="51.28515625" style="43" customWidth="1"/>
    <col min="3587" max="3587" width="23.28515625" style="43" customWidth="1"/>
    <col min="3588" max="3588" width="23.42578125" style="43" customWidth="1"/>
    <col min="3589" max="3600" width="0" style="43" hidden="1" customWidth="1"/>
    <col min="3601" max="3601" width="17.28515625" style="43" bestFit="1" customWidth="1"/>
    <col min="3602" max="3602" width="21.42578125" style="43" customWidth="1"/>
    <col min="3603" max="3603" width="11.42578125" style="43"/>
    <col min="3604" max="3604" width="14.5703125" style="43" bestFit="1" customWidth="1"/>
    <col min="3605" max="3840" width="11.42578125" style="43"/>
    <col min="3841" max="3841" width="9.7109375" style="43" customWidth="1"/>
    <col min="3842" max="3842" width="51.28515625" style="43" customWidth="1"/>
    <col min="3843" max="3843" width="23.28515625" style="43" customWidth="1"/>
    <col min="3844" max="3844" width="23.42578125" style="43" customWidth="1"/>
    <col min="3845" max="3856" width="0" style="43" hidden="1" customWidth="1"/>
    <col min="3857" max="3857" width="17.28515625" style="43" bestFit="1" customWidth="1"/>
    <col min="3858" max="3858" width="21.42578125" style="43" customWidth="1"/>
    <col min="3859" max="3859" width="11.42578125" style="43"/>
    <col min="3860" max="3860" width="14.5703125" style="43" bestFit="1" customWidth="1"/>
    <col min="3861" max="4096" width="11.42578125" style="43"/>
    <col min="4097" max="4097" width="9.7109375" style="43" customWidth="1"/>
    <col min="4098" max="4098" width="51.28515625" style="43" customWidth="1"/>
    <col min="4099" max="4099" width="23.28515625" style="43" customWidth="1"/>
    <col min="4100" max="4100" width="23.42578125" style="43" customWidth="1"/>
    <col min="4101" max="4112" width="0" style="43" hidden="1" customWidth="1"/>
    <col min="4113" max="4113" width="17.28515625" style="43" bestFit="1" customWidth="1"/>
    <col min="4114" max="4114" width="21.42578125" style="43" customWidth="1"/>
    <col min="4115" max="4115" width="11.42578125" style="43"/>
    <col min="4116" max="4116" width="14.5703125" style="43" bestFit="1" customWidth="1"/>
    <col min="4117" max="4352" width="11.42578125" style="43"/>
    <col min="4353" max="4353" width="9.7109375" style="43" customWidth="1"/>
    <col min="4354" max="4354" width="51.28515625" style="43" customWidth="1"/>
    <col min="4355" max="4355" width="23.28515625" style="43" customWidth="1"/>
    <col min="4356" max="4356" width="23.42578125" style="43" customWidth="1"/>
    <col min="4357" max="4368" width="0" style="43" hidden="1" customWidth="1"/>
    <col min="4369" max="4369" width="17.28515625" style="43" bestFit="1" customWidth="1"/>
    <col min="4370" max="4370" width="21.42578125" style="43" customWidth="1"/>
    <col min="4371" max="4371" width="11.42578125" style="43"/>
    <col min="4372" max="4372" width="14.5703125" style="43" bestFit="1" customWidth="1"/>
    <col min="4373" max="4608" width="11.42578125" style="43"/>
    <col min="4609" max="4609" width="9.7109375" style="43" customWidth="1"/>
    <col min="4610" max="4610" width="51.28515625" style="43" customWidth="1"/>
    <col min="4611" max="4611" width="23.28515625" style="43" customWidth="1"/>
    <col min="4612" max="4612" width="23.42578125" style="43" customWidth="1"/>
    <col min="4613" max="4624" width="0" style="43" hidden="1" customWidth="1"/>
    <col min="4625" max="4625" width="17.28515625" style="43" bestFit="1" customWidth="1"/>
    <col min="4626" max="4626" width="21.42578125" style="43" customWidth="1"/>
    <col min="4627" max="4627" width="11.42578125" style="43"/>
    <col min="4628" max="4628" width="14.5703125" style="43" bestFit="1" customWidth="1"/>
    <col min="4629" max="4864" width="11.42578125" style="43"/>
    <col min="4865" max="4865" width="9.7109375" style="43" customWidth="1"/>
    <col min="4866" max="4866" width="51.28515625" style="43" customWidth="1"/>
    <col min="4867" max="4867" width="23.28515625" style="43" customWidth="1"/>
    <col min="4868" max="4868" width="23.42578125" style="43" customWidth="1"/>
    <col min="4869" max="4880" width="0" style="43" hidden="1" customWidth="1"/>
    <col min="4881" max="4881" width="17.28515625" style="43" bestFit="1" customWidth="1"/>
    <col min="4882" max="4882" width="21.42578125" style="43" customWidth="1"/>
    <col min="4883" max="4883" width="11.42578125" style="43"/>
    <col min="4884" max="4884" width="14.5703125" style="43" bestFit="1" customWidth="1"/>
    <col min="4885" max="5120" width="11.42578125" style="43"/>
    <col min="5121" max="5121" width="9.7109375" style="43" customWidth="1"/>
    <col min="5122" max="5122" width="51.28515625" style="43" customWidth="1"/>
    <col min="5123" max="5123" width="23.28515625" style="43" customWidth="1"/>
    <col min="5124" max="5124" width="23.42578125" style="43" customWidth="1"/>
    <col min="5125" max="5136" width="0" style="43" hidden="1" customWidth="1"/>
    <col min="5137" max="5137" width="17.28515625" style="43" bestFit="1" customWidth="1"/>
    <col min="5138" max="5138" width="21.42578125" style="43" customWidth="1"/>
    <col min="5139" max="5139" width="11.42578125" style="43"/>
    <col min="5140" max="5140" width="14.5703125" style="43" bestFit="1" customWidth="1"/>
    <col min="5141" max="5376" width="11.42578125" style="43"/>
    <col min="5377" max="5377" width="9.7109375" style="43" customWidth="1"/>
    <col min="5378" max="5378" width="51.28515625" style="43" customWidth="1"/>
    <col min="5379" max="5379" width="23.28515625" style="43" customWidth="1"/>
    <col min="5380" max="5380" width="23.42578125" style="43" customWidth="1"/>
    <col min="5381" max="5392" width="0" style="43" hidden="1" customWidth="1"/>
    <col min="5393" max="5393" width="17.28515625" style="43" bestFit="1" customWidth="1"/>
    <col min="5394" max="5394" width="21.42578125" style="43" customWidth="1"/>
    <col min="5395" max="5395" width="11.42578125" style="43"/>
    <col min="5396" max="5396" width="14.5703125" style="43" bestFit="1" customWidth="1"/>
    <col min="5397" max="5632" width="11.42578125" style="43"/>
    <col min="5633" max="5633" width="9.7109375" style="43" customWidth="1"/>
    <col min="5634" max="5634" width="51.28515625" style="43" customWidth="1"/>
    <col min="5635" max="5635" width="23.28515625" style="43" customWidth="1"/>
    <col min="5636" max="5636" width="23.42578125" style="43" customWidth="1"/>
    <col min="5637" max="5648" width="0" style="43" hidden="1" customWidth="1"/>
    <col min="5649" max="5649" width="17.28515625" style="43" bestFit="1" customWidth="1"/>
    <col min="5650" max="5650" width="21.42578125" style="43" customWidth="1"/>
    <col min="5651" max="5651" width="11.42578125" style="43"/>
    <col min="5652" max="5652" width="14.5703125" style="43" bestFit="1" customWidth="1"/>
    <col min="5653" max="5888" width="11.42578125" style="43"/>
    <col min="5889" max="5889" width="9.7109375" style="43" customWidth="1"/>
    <col min="5890" max="5890" width="51.28515625" style="43" customWidth="1"/>
    <col min="5891" max="5891" width="23.28515625" style="43" customWidth="1"/>
    <col min="5892" max="5892" width="23.42578125" style="43" customWidth="1"/>
    <col min="5893" max="5904" width="0" style="43" hidden="1" customWidth="1"/>
    <col min="5905" max="5905" width="17.28515625" style="43" bestFit="1" customWidth="1"/>
    <col min="5906" max="5906" width="21.42578125" style="43" customWidth="1"/>
    <col min="5907" max="5907" width="11.42578125" style="43"/>
    <col min="5908" max="5908" width="14.5703125" style="43" bestFit="1" customWidth="1"/>
    <col min="5909" max="6144" width="11.42578125" style="43"/>
    <col min="6145" max="6145" width="9.7109375" style="43" customWidth="1"/>
    <col min="6146" max="6146" width="51.28515625" style="43" customWidth="1"/>
    <col min="6147" max="6147" width="23.28515625" style="43" customWidth="1"/>
    <col min="6148" max="6148" width="23.42578125" style="43" customWidth="1"/>
    <col min="6149" max="6160" width="0" style="43" hidden="1" customWidth="1"/>
    <col min="6161" max="6161" width="17.28515625" style="43" bestFit="1" customWidth="1"/>
    <col min="6162" max="6162" width="21.42578125" style="43" customWidth="1"/>
    <col min="6163" max="6163" width="11.42578125" style="43"/>
    <col min="6164" max="6164" width="14.5703125" style="43" bestFit="1" customWidth="1"/>
    <col min="6165" max="6400" width="11.42578125" style="43"/>
    <col min="6401" max="6401" width="9.7109375" style="43" customWidth="1"/>
    <col min="6402" max="6402" width="51.28515625" style="43" customWidth="1"/>
    <col min="6403" max="6403" width="23.28515625" style="43" customWidth="1"/>
    <col min="6404" max="6404" width="23.42578125" style="43" customWidth="1"/>
    <col min="6405" max="6416" width="0" style="43" hidden="1" customWidth="1"/>
    <col min="6417" max="6417" width="17.28515625" style="43" bestFit="1" customWidth="1"/>
    <col min="6418" max="6418" width="21.42578125" style="43" customWidth="1"/>
    <col min="6419" max="6419" width="11.42578125" style="43"/>
    <col min="6420" max="6420" width="14.5703125" style="43" bestFit="1" customWidth="1"/>
    <col min="6421" max="6656" width="11.42578125" style="43"/>
    <col min="6657" max="6657" width="9.7109375" style="43" customWidth="1"/>
    <col min="6658" max="6658" width="51.28515625" style="43" customWidth="1"/>
    <col min="6659" max="6659" width="23.28515625" style="43" customWidth="1"/>
    <col min="6660" max="6660" width="23.42578125" style="43" customWidth="1"/>
    <col min="6661" max="6672" width="0" style="43" hidden="1" customWidth="1"/>
    <col min="6673" max="6673" width="17.28515625" style="43" bestFit="1" customWidth="1"/>
    <col min="6674" max="6674" width="21.42578125" style="43" customWidth="1"/>
    <col min="6675" max="6675" width="11.42578125" style="43"/>
    <col min="6676" max="6676" width="14.5703125" style="43" bestFit="1" customWidth="1"/>
    <col min="6677" max="6912" width="11.42578125" style="43"/>
    <col min="6913" max="6913" width="9.7109375" style="43" customWidth="1"/>
    <col min="6914" max="6914" width="51.28515625" style="43" customWidth="1"/>
    <col min="6915" max="6915" width="23.28515625" style="43" customWidth="1"/>
    <col min="6916" max="6916" width="23.42578125" style="43" customWidth="1"/>
    <col min="6917" max="6928" width="0" style="43" hidden="1" customWidth="1"/>
    <col min="6929" max="6929" width="17.28515625" style="43" bestFit="1" customWidth="1"/>
    <col min="6930" max="6930" width="21.42578125" style="43" customWidth="1"/>
    <col min="6931" max="6931" width="11.42578125" style="43"/>
    <col min="6932" max="6932" width="14.5703125" style="43" bestFit="1" customWidth="1"/>
    <col min="6933" max="7168" width="11.42578125" style="43"/>
    <col min="7169" max="7169" width="9.7109375" style="43" customWidth="1"/>
    <col min="7170" max="7170" width="51.28515625" style="43" customWidth="1"/>
    <col min="7171" max="7171" width="23.28515625" style="43" customWidth="1"/>
    <col min="7172" max="7172" width="23.42578125" style="43" customWidth="1"/>
    <col min="7173" max="7184" width="0" style="43" hidden="1" customWidth="1"/>
    <col min="7185" max="7185" width="17.28515625" style="43" bestFit="1" customWidth="1"/>
    <col min="7186" max="7186" width="21.42578125" style="43" customWidth="1"/>
    <col min="7187" max="7187" width="11.42578125" style="43"/>
    <col min="7188" max="7188" width="14.5703125" style="43" bestFit="1" customWidth="1"/>
    <col min="7189" max="7424" width="11.42578125" style="43"/>
    <col min="7425" max="7425" width="9.7109375" style="43" customWidth="1"/>
    <col min="7426" max="7426" width="51.28515625" style="43" customWidth="1"/>
    <col min="7427" max="7427" width="23.28515625" style="43" customWidth="1"/>
    <col min="7428" max="7428" width="23.42578125" style="43" customWidth="1"/>
    <col min="7429" max="7440" width="0" style="43" hidden="1" customWidth="1"/>
    <col min="7441" max="7441" width="17.28515625" style="43" bestFit="1" customWidth="1"/>
    <col min="7442" max="7442" width="21.42578125" style="43" customWidth="1"/>
    <col min="7443" max="7443" width="11.42578125" style="43"/>
    <col min="7444" max="7444" width="14.5703125" style="43" bestFit="1" customWidth="1"/>
    <col min="7445" max="7680" width="11.42578125" style="43"/>
    <col min="7681" max="7681" width="9.7109375" style="43" customWidth="1"/>
    <col min="7682" max="7682" width="51.28515625" style="43" customWidth="1"/>
    <col min="7683" max="7683" width="23.28515625" style="43" customWidth="1"/>
    <col min="7684" max="7684" width="23.42578125" style="43" customWidth="1"/>
    <col min="7685" max="7696" width="0" style="43" hidden="1" customWidth="1"/>
    <col min="7697" max="7697" width="17.28515625" style="43" bestFit="1" customWidth="1"/>
    <col min="7698" max="7698" width="21.42578125" style="43" customWidth="1"/>
    <col min="7699" max="7699" width="11.42578125" style="43"/>
    <col min="7700" max="7700" width="14.5703125" style="43" bestFit="1" customWidth="1"/>
    <col min="7701" max="7936" width="11.42578125" style="43"/>
    <col min="7937" max="7937" width="9.7109375" style="43" customWidth="1"/>
    <col min="7938" max="7938" width="51.28515625" style="43" customWidth="1"/>
    <col min="7939" max="7939" width="23.28515625" style="43" customWidth="1"/>
    <col min="7940" max="7940" width="23.42578125" style="43" customWidth="1"/>
    <col min="7941" max="7952" width="0" style="43" hidden="1" customWidth="1"/>
    <col min="7953" max="7953" width="17.28515625" style="43" bestFit="1" customWidth="1"/>
    <col min="7954" max="7954" width="21.42578125" style="43" customWidth="1"/>
    <col min="7955" max="7955" width="11.42578125" style="43"/>
    <col min="7956" max="7956" width="14.5703125" style="43" bestFit="1" customWidth="1"/>
    <col min="7957" max="8192" width="11.42578125" style="43"/>
    <col min="8193" max="8193" width="9.7109375" style="43" customWidth="1"/>
    <col min="8194" max="8194" width="51.28515625" style="43" customWidth="1"/>
    <col min="8195" max="8195" width="23.28515625" style="43" customWidth="1"/>
    <col min="8196" max="8196" width="23.42578125" style="43" customWidth="1"/>
    <col min="8197" max="8208" width="0" style="43" hidden="1" customWidth="1"/>
    <col min="8209" max="8209" width="17.28515625" style="43" bestFit="1" customWidth="1"/>
    <col min="8210" max="8210" width="21.42578125" style="43" customWidth="1"/>
    <col min="8211" max="8211" width="11.42578125" style="43"/>
    <col min="8212" max="8212" width="14.5703125" style="43" bestFit="1" customWidth="1"/>
    <col min="8213" max="8448" width="11.42578125" style="43"/>
    <col min="8449" max="8449" width="9.7109375" style="43" customWidth="1"/>
    <col min="8450" max="8450" width="51.28515625" style="43" customWidth="1"/>
    <col min="8451" max="8451" width="23.28515625" style="43" customWidth="1"/>
    <col min="8452" max="8452" width="23.42578125" style="43" customWidth="1"/>
    <col min="8453" max="8464" width="0" style="43" hidden="1" customWidth="1"/>
    <col min="8465" max="8465" width="17.28515625" style="43" bestFit="1" customWidth="1"/>
    <col min="8466" max="8466" width="21.42578125" style="43" customWidth="1"/>
    <col min="8467" max="8467" width="11.42578125" style="43"/>
    <col min="8468" max="8468" width="14.5703125" style="43" bestFit="1" customWidth="1"/>
    <col min="8469" max="8704" width="11.42578125" style="43"/>
    <col min="8705" max="8705" width="9.7109375" style="43" customWidth="1"/>
    <col min="8706" max="8706" width="51.28515625" style="43" customWidth="1"/>
    <col min="8707" max="8707" width="23.28515625" style="43" customWidth="1"/>
    <col min="8708" max="8708" width="23.42578125" style="43" customWidth="1"/>
    <col min="8709" max="8720" width="0" style="43" hidden="1" customWidth="1"/>
    <col min="8721" max="8721" width="17.28515625" style="43" bestFit="1" customWidth="1"/>
    <col min="8722" max="8722" width="21.42578125" style="43" customWidth="1"/>
    <col min="8723" max="8723" width="11.42578125" style="43"/>
    <col min="8724" max="8724" width="14.5703125" style="43" bestFit="1" customWidth="1"/>
    <col min="8725" max="8960" width="11.42578125" style="43"/>
    <col min="8961" max="8961" width="9.7109375" style="43" customWidth="1"/>
    <col min="8962" max="8962" width="51.28515625" style="43" customWidth="1"/>
    <col min="8963" max="8963" width="23.28515625" style="43" customWidth="1"/>
    <col min="8964" max="8964" width="23.42578125" style="43" customWidth="1"/>
    <col min="8965" max="8976" width="0" style="43" hidden="1" customWidth="1"/>
    <col min="8977" max="8977" width="17.28515625" style="43" bestFit="1" customWidth="1"/>
    <col min="8978" max="8978" width="21.42578125" style="43" customWidth="1"/>
    <col min="8979" max="8979" width="11.42578125" style="43"/>
    <col min="8980" max="8980" width="14.5703125" style="43" bestFit="1" customWidth="1"/>
    <col min="8981" max="9216" width="11.42578125" style="43"/>
    <col min="9217" max="9217" width="9.7109375" style="43" customWidth="1"/>
    <col min="9218" max="9218" width="51.28515625" style="43" customWidth="1"/>
    <col min="9219" max="9219" width="23.28515625" style="43" customWidth="1"/>
    <col min="9220" max="9220" width="23.42578125" style="43" customWidth="1"/>
    <col min="9221" max="9232" width="0" style="43" hidden="1" customWidth="1"/>
    <col min="9233" max="9233" width="17.28515625" style="43" bestFit="1" customWidth="1"/>
    <col min="9234" max="9234" width="21.42578125" style="43" customWidth="1"/>
    <col min="9235" max="9235" width="11.42578125" style="43"/>
    <col min="9236" max="9236" width="14.5703125" style="43" bestFit="1" customWidth="1"/>
    <col min="9237" max="9472" width="11.42578125" style="43"/>
    <col min="9473" max="9473" width="9.7109375" style="43" customWidth="1"/>
    <col min="9474" max="9474" width="51.28515625" style="43" customWidth="1"/>
    <col min="9475" max="9475" width="23.28515625" style="43" customWidth="1"/>
    <col min="9476" max="9476" width="23.42578125" style="43" customWidth="1"/>
    <col min="9477" max="9488" width="0" style="43" hidden="1" customWidth="1"/>
    <col min="9489" max="9489" width="17.28515625" style="43" bestFit="1" customWidth="1"/>
    <col min="9490" max="9490" width="21.42578125" style="43" customWidth="1"/>
    <col min="9491" max="9491" width="11.42578125" style="43"/>
    <col min="9492" max="9492" width="14.5703125" style="43" bestFit="1" customWidth="1"/>
    <col min="9493" max="9728" width="11.42578125" style="43"/>
    <col min="9729" max="9729" width="9.7109375" style="43" customWidth="1"/>
    <col min="9730" max="9730" width="51.28515625" style="43" customWidth="1"/>
    <col min="9731" max="9731" width="23.28515625" style="43" customWidth="1"/>
    <col min="9732" max="9732" width="23.42578125" style="43" customWidth="1"/>
    <col min="9733" max="9744" width="0" style="43" hidden="1" customWidth="1"/>
    <col min="9745" max="9745" width="17.28515625" style="43" bestFit="1" customWidth="1"/>
    <col min="9746" max="9746" width="21.42578125" style="43" customWidth="1"/>
    <col min="9747" max="9747" width="11.42578125" style="43"/>
    <col min="9748" max="9748" width="14.5703125" style="43" bestFit="1" customWidth="1"/>
    <col min="9749" max="9984" width="11.42578125" style="43"/>
    <col min="9985" max="9985" width="9.7109375" style="43" customWidth="1"/>
    <col min="9986" max="9986" width="51.28515625" style="43" customWidth="1"/>
    <col min="9987" max="9987" width="23.28515625" style="43" customWidth="1"/>
    <col min="9988" max="9988" width="23.42578125" style="43" customWidth="1"/>
    <col min="9989" max="10000" width="0" style="43" hidden="1" customWidth="1"/>
    <col min="10001" max="10001" width="17.28515625" style="43" bestFit="1" customWidth="1"/>
    <col min="10002" max="10002" width="21.42578125" style="43" customWidth="1"/>
    <col min="10003" max="10003" width="11.42578125" style="43"/>
    <col min="10004" max="10004" width="14.5703125" style="43" bestFit="1" customWidth="1"/>
    <col min="10005" max="10240" width="11.42578125" style="43"/>
    <col min="10241" max="10241" width="9.7109375" style="43" customWidth="1"/>
    <col min="10242" max="10242" width="51.28515625" style="43" customWidth="1"/>
    <col min="10243" max="10243" width="23.28515625" style="43" customWidth="1"/>
    <col min="10244" max="10244" width="23.42578125" style="43" customWidth="1"/>
    <col min="10245" max="10256" width="0" style="43" hidden="1" customWidth="1"/>
    <col min="10257" max="10257" width="17.28515625" style="43" bestFit="1" customWidth="1"/>
    <col min="10258" max="10258" width="21.42578125" style="43" customWidth="1"/>
    <col min="10259" max="10259" width="11.42578125" style="43"/>
    <col min="10260" max="10260" width="14.5703125" style="43" bestFit="1" customWidth="1"/>
    <col min="10261" max="10496" width="11.42578125" style="43"/>
    <col min="10497" max="10497" width="9.7109375" style="43" customWidth="1"/>
    <col min="10498" max="10498" width="51.28515625" style="43" customWidth="1"/>
    <col min="10499" max="10499" width="23.28515625" style="43" customWidth="1"/>
    <col min="10500" max="10500" width="23.42578125" style="43" customWidth="1"/>
    <col min="10501" max="10512" width="0" style="43" hidden="1" customWidth="1"/>
    <col min="10513" max="10513" width="17.28515625" style="43" bestFit="1" customWidth="1"/>
    <col min="10514" max="10514" width="21.42578125" style="43" customWidth="1"/>
    <col min="10515" max="10515" width="11.42578125" style="43"/>
    <col min="10516" max="10516" width="14.5703125" style="43" bestFit="1" customWidth="1"/>
    <col min="10517" max="10752" width="11.42578125" style="43"/>
    <col min="10753" max="10753" width="9.7109375" style="43" customWidth="1"/>
    <col min="10754" max="10754" width="51.28515625" style="43" customWidth="1"/>
    <col min="10755" max="10755" width="23.28515625" style="43" customWidth="1"/>
    <col min="10756" max="10756" width="23.42578125" style="43" customWidth="1"/>
    <col min="10757" max="10768" width="0" style="43" hidden="1" customWidth="1"/>
    <col min="10769" max="10769" width="17.28515625" style="43" bestFit="1" customWidth="1"/>
    <col min="10770" max="10770" width="21.42578125" style="43" customWidth="1"/>
    <col min="10771" max="10771" width="11.42578125" style="43"/>
    <col min="10772" max="10772" width="14.5703125" style="43" bestFit="1" customWidth="1"/>
    <col min="10773" max="11008" width="11.42578125" style="43"/>
    <col min="11009" max="11009" width="9.7109375" style="43" customWidth="1"/>
    <col min="11010" max="11010" width="51.28515625" style="43" customWidth="1"/>
    <col min="11011" max="11011" width="23.28515625" style="43" customWidth="1"/>
    <col min="11012" max="11012" width="23.42578125" style="43" customWidth="1"/>
    <col min="11013" max="11024" width="0" style="43" hidden="1" customWidth="1"/>
    <col min="11025" max="11025" width="17.28515625" style="43" bestFit="1" customWidth="1"/>
    <col min="11026" max="11026" width="21.42578125" style="43" customWidth="1"/>
    <col min="11027" max="11027" width="11.42578125" style="43"/>
    <col min="11028" max="11028" width="14.5703125" style="43" bestFit="1" customWidth="1"/>
    <col min="11029" max="11264" width="11.42578125" style="43"/>
    <col min="11265" max="11265" width="9.7109375" style="43" customWidth="1"/>
    <col min="11266" max="11266" width="51.28515625" style="43" customWidth="1"/>
    <col min="11267" max="11267" width="23.28515625" style="43" customWidth="1"/>
    <col min="11268" max="11268" width="23.42578125" style="43" customWidth="1"/>
    <col min="11269" max="11280" width="0" style="43" hidden="1" customWidth="1"/>
    <col min="11281" max="11281" width="17.28515625" style="43" bestFit="1" customWidth="1"/>
    <col min="11282" max="11282" width="21.42578125" style="43" customWidth="1"/>
    <col min="11283" max="11283" width="11.42578125" style="43"/>
    <col min="11284" max="11284" width="14.5703125" style="43" bestFit="1" customWidth="1"/>
    <col min="11285" max="11520" width="11.42578125" style="43"/>
    <col min="11521" max="11521" width="9.7109375" style="43" customWidth="1"/>
    <col min="11522" max="11522" width="51.28515625" style="43" customWidth="1"/>
    <col min="11523" max="11523" width="23.28515625" style="43" customWidth="1"/>
    <col min="11524" max="11524" width="23.42578125" style="43" customWidth="1"/>
    <col min="11525" max="11536" width="0" style="43" hidden="1" customWidth="1"/>
    <col min="11537" max="11537" width="17.28515625" style="43" bestFit="1" customWidth="1"/>
    <col min="11538" max="11538" width="21.42578125" style="43" customWidth="1"/>
    <col min="11539" max="11539" width="11.42578125" style="43"/>
    <col min="11540" max="11540" width="14.5703125" style="43" bestFit="1" customWidth="1"/>
    <col min="11541" max="11776" width="11.42578125" style="43"/>
    <col min="11777" max="11777" width="9.7109375" style="43" customWidth="1"/>
    <col min="11778" max="11778" width="51.28515625" style="43" customWidth="1"/>
    <col min="11779" max="11779" width="23.28515625" style="43" customWidth="1"/>
    <col min="11780" max="11780" width="23.42578125" style="43" customWidth="1"/>
    <col min="11781" max="11792" width="0" style="43" hidden="1" customWidth="1"/>
    <col min="11793" max="11793" width="17.28515625" style="43" bestFit="1" customWidth="1"/>
    <col min="11794" max="11794" width="21.42578125" style="43" customWidth="1"/>
    <col min="11795" max="11795" width="11.42578125" style="43"/>
    <col min="11796" max="11796" width="14.5703125" style="43" bestFit="1" customWidth="1"/>
    <col min="11797" max="12032" width="11.42578125" style="43"/>
    <col min="12033" max="12033" width="9.7109375" style="43" customWidth="1"/>
    <col min="12034" max="12034" width="51.28515625" style="43" customWidth="1"/>
    <col min="12035" max="12035" width="23.28515625" style="43" customWidth="1"/>
    <col min="12036" max="12036" width="23.42578125" style="43" customWidth="1"/>
    <col min="12037" max="12048" width="0" style="43" hidden="1" customWidth="1"/>
    <col min="12049" max="12049" width="17.28515625" style="43" bestFit="1" customWidth="1"/>
    <col min="12050" max="12050" width="21.42578125" style="43" customWidth="1"/>
    <col min="12051" max="12051" width="11.42578125" style="43"/>
    <col min="12052" max="12052" width="14.5703125" style="43" bestFit="1" customWidth="1"/>
    <col min="12053" max="12288" width="11.42578125" style="43"/>
    <col min="12289" max="12289" width="9.7109375" style="43" customWidth="1"/>
    <col min="12290" max="12290" width="51.28515625" style="43" customWidth="1"/>
    <col min="12291" max="12291" width="23.28515625" style="43" customWidth="1"/>
    <col min="12292" max="12292" width="23.42578125" style="43" customWidth="1"/>
    <col min="12293" max="12304" width="0" style="43" hidden="1" customWidth="1"/>
    <col min="12305" max="12305" width="17.28515625" style="43" bestFit="1" customWidth="1"/>
    <col min="12306" max="12306" width="21.42578125" style="43" customWidth="1"/>
    <col min="12307" max="12307" width="11.42578125" style="43"/>
    <col min="12308" max="12308" width="14.5703125" style="43" bestFit="1" customWidth="1"/>
    <col min="12309" max="12544" width="11.42578125" style="43"/>
    <col min="12545" max="12545" width="9.7109375" style="43" customWidth="1"/>
    <col min="12546" max="12546" width="51.28515625" style="43" customWidth="1"/>
    <col min="12547" max="12547" width="23.28515625" style="43" customWidth="1"/>
    <col min="12548" max="12548" width="23.42578125" style="43" customWidth="1"/>
    <col min="12549" max="12560" width="0" style="43" hidden="1" customWidth="1"/>
    <col min="12561" max="12561" width="17.28515625" style="43" bestFit="1" customWidth="1"/>
    <col min="12562" max="12562" width="21.42578125" style="43" customWidth="1"/>
    <col min="12563" max="12563" width="11.42578125" style="43"/>
    <col min="12564" max="12564" width="14.5703125" style="43" bestFit="1" customWidth="1"/>
    <col min="12565" max="12800" width="11.42578125" style="43"/>
    <col min="12801" max="12801" width="9.7109375" style="43" customWidth="1"/>
    <col min="12802" max="12802" width="51.28515625" style="43" customWidth="1"/>
    <col min="12803" max="12803" width="23.28515625" style="43" customWidth="1"/>
    <col min="12804" max="12804" width="23.42578125" style="43" customWidth="1"/>
    <col min="12805" max="12816" width="0" style="43" hidden="1" customWidth="1"/>
    <col min="12817" max="12817" width="17.28515625" style="43" bestFit="1" customWidth="1"/>
    <col min="12818" max="12818" width="21.42578125" style="43" customWidth="1"/>
    <col min="12819" max="12819" width="11.42578125" style="43"/>
    <col min="12820" max="12820" width="14.5703125" style="43" bestFit="1" customWidth="1"/>
    <col min="12821" max="13056" width="11.42578125" style="43"/>
    <col min="13057" max="13057" width="9.7109375" style="43" customWidth="1"/>
    <col min="13058" max="13058" width="51.28515625" style="43" customWidth="1"/>
    <col min="13059" max="13059" width="23.28515625" style="43" customWidth="1"/>
    <col min="13060" max="13060" width="23.42578125" style="43" customWidth="1"/>
    <col min="13061" max="13072" width="0" style="43" hidden="1" customWidth="1"/>
    <col min="13073" max="13073" width="17.28515625" style="43" bestFit="1" customWidth="1"/>
    <col min="13074" max="13074" width="21.42578125" style="43" customWidth="1"/>
    <col min="13075" max="13075" width="11.42578125" style="43"/>
    <col min="13076" max="13076" width="14.5703125" style="43" bestFit="1" customWidth="1"/>
    <col min="13077" max="13312" width="11.42578125" style="43"/>
    <col min="13313" max="13313" width="9.7109375" style="43" customWidth="1"/>
    <col min="13314" max="13314" width="51.28515625" style="43" customWidth="1"/>
    <col min="13315" max="13315" width="23.28515625" style="43" customWidth="1"/>
    <col min="13316" max="13316" width="23.42578125" style="43" customWidth="1"/>
    <col min="13317" max="13328" width="0" style="43" hidden="1" customWidth="1"/>
    <col min="13329" max="13329" width="17.28515625" style="43" bestFit="1" customWidth="1"/>
    <col min="13330" max="13330" width="21.42578125" style="43" customWidth="1"/>
    <col min="13331" max="13331" width="11.42578125" style="43"/>
    <col min="13332" max="13332" width="14.5703125" style="43" bestFit="1" customWidth="1"/>
    <col min="13333" max="13568" width="11.42578125" style="43"/>
    <col min="13569" max="13569" width="9.7109375" style="43" customWidth="1"/>
    <col min="13570" max="13570" width="51.28515625" style="43" customWidth="1"/>
    <col min="13571" max="13571" width="23.28515625" style="43" customWidth="1"/>
    <col min="13572" max="13572" width="23.42578125" style="43" customWidth="1"/>
    <col min="13573" max="13584" width="0" style="43" hidden="1" customWidth="1"/>
    <col min="13585" max="13585" width="17.28515625" style="43" bestFit="1" customWidth="1"/>
    <col min="13586" max="13586" width="21.42578125" style="43" customWidth="1"/>
    <col min="13587" max="13587" width="11.42578125" style="43"/>
    <col min="13588" max="13588" width="14.5703125" style="43" bestFit="1" customWidth="1"/>
    <col min="13589" max="13824" width="11.42578125" style="43"/>
    <col min="13825" max="13825" width="9.7109375" style="43" customWidth="1"/>
    <col min="13826" max="13826" width="51.28515625" style="43" customWidth="1"/>
    <col min="13827" max="13827" width="23.28515625" style="43" customWidth="1"/>
    <col min="13828" max="13828" width="23.42578125" style="43" customWidth="1"/>
    <col min="13829" max="13840" width="0" style="43" hidden="1" customWidth="1"/>
    <col min="13841" max="13841" width="17.28515625" style="43" bestFit="1" customWidth="1"/>
    <col min="13842" max="13842" width="21.42578125" style="43" customWidth="1"/>
    <col min="13843" max="13843" width="11.42578125" style="43"/>
    <col min="13844" max="13844" width="14.5703125" style="43" bestFit="1" customWidth="1"/>
    <col min="13845" max="14080" width="11.42578125" style="43"/>
    <col min="14081" max="14081" width="9.7109375" style="43" customWidth="1"/>
    <col min="14082" max="14082" width="51.28515625" style="43" customWidth="1"/>
    <col min="14083" max="14083" width="23.28515625" style="43" customWidth="1"/>
    <col min="14084" max="14084" width="23.42578125" style="43" customWidth="1"/>
    <col min="14085" max="14096" width="0" style="43" hidden="1" customWidth="1"/>
    <col min="14097" max="14097" width="17.28515625" style="43" bestFit="1" customWidth="1"/>
    <col min="14098" max="14098" width="21.42578125" style="43" customWidth="1"/>
    <col min="14099" max="14099" width="11.42578125" style="43"/>
    <col min="14100" max="14100" width="14.5703125" style="43" bestFit="1" customWidth="1"/>
    <col min="14101" max="14336" width="11.42578125" style="43"/>
    <col min="14337" max="14337" width="9.7109375" style="43" customWidth="1"/>
    <col min="14338" max="14338" width="51.28515625" style="43" customWidth="1"/>
    <col min="14339" max="14339" width="23.28515625" style="43" customWidth="1"/>
    <col min="14340" max="14340" width="23.42578125" style="43" customWidth="1"/>
    <col min="14341" max="14352" width="0" style="43" hidden="1" customWidth="1"/>
    <col min="14353" max="14353" width="17.28515625" style="43" bestFit="1" customWidth="1"/>
    <col min="14354" max="14354" width="21.42578125" style="43" customWidth="1"/>
    <col min="14355" max="14355" width="11.42578125" style="43"/>
    <col min="14356" max="14356" width="14.5703125" style="43" bestFit="1" customWidth="1"/>
    <col min="14357" max="14592" width="11.42578125" style="43"/>
    <col min="14593" max="14593" width="9.7109375" style="43" customWidth="1"/>
    <col min="14594" max="14594" width="51.28515625" style="43" customWidth="1"/>
    <col min="14595" max="14595" width="23.28515625" style="43" customWidth="1"/>
    <col min="14596" max="14596" width="23.42578125" style="43" customWidth="1"/>
    <col min="14597" max="14608" width="0" style="43" hidden="1" customWidth="1"/>
    <col min="14609" max="14609" width="17.28515625" style="43" bestFit="1" customWidth="1"/>
    <col min="14610" max="14610" width="21.42578125" style="43" customWidth="1"/>
    <col min="14611" max="14611" width="11.42578125" style="43"/>
    <col min="14612" max="14612" width="14.5703125" style="43" bestFit="1" customWidth="1"/>
    <col min="14613" max="14848" width="11.42578125" style="43"/>
    <col min="14849" max="14849" width="9.7109375" style="43" customWidth="1"/>
    <col min="14850" max="14850" width="51.28515625" style="43" customWidth="1"/>
    <col min="14851" max="14851" width="23.28515625" style="43" customWidth="1"/>
    <col min="14852" max="14852" width="23.42578125" style="43" customWidth="1"/>
    <col min="14853" max="14864" width="0" style="43" hidden="1" customWidth="1"/>
    <col min="14865" max="14865" width="17.28515625" style="43" bestFit="1" customWidth="1"/>
    <col min="14866" max="14866" width="21.42578125" style="43" customWidth="1"/>
    <col min="14867" max="14867" width="11.42578125" style="43"/>
    <col min="14868" max="14868" width="14.5703125" style="43" bestFit="1" customWidth="1"/>
    <col min="14869" max="15104" width="11.42578125" style="43"/>
    <col min="15105" max="15105" width="9.7109375" style="43" customWidth="1"/>
    <col min="15106" max="15106" width="51.28515625" style="43" customWidth="1"/>
    <col min="15107" max="15107" width="23.28515625" style="43" customWidth="1"/>
    <col min="15108" max="15108" width="23.42578125" style="43" customWidth="1"/>
    <col min="15109" max="15120" width="0" style="43" hidden="1" customWidth="1"/>
    <col min="15121" max="15121" width="17.28515625" style="43" bestFit="1" customWidth="1"/>
    <col min="15122" max="15122" width="21.42578125" style="43" customWidth="1"/>
    <col min="15123" max="15123" width="11.42578125" style="43"/>
    <col min="15124" max="15124" width="14.5703125" style="43" bestFit="1" customWidth="1"/>
    <col min="15125" max="15360" width="11.42578125" style="43"/>
    <col min="15361" max="15361" width="9.7109375" style="43" customWidth="1"/>
    <col min="15362" max="15362" width="51.28515625" style="43" customWidth="1"/>
    <col min="15363" max="15363" width="23.28515625" style="43" customWidth="1"/>
    <col min="15364" max="15364" width="23.42578125" style="43" customWidth="1"/>
    <col min="15365" max="15376" width="0" style="43" hidden="1" customWidth="1"/>
    <col min="15377" max="15377" width="17.28515625" style="43" bestFit="1" customWidth="1"/>
    <col min="15378" max="15378" width="21.42578125" style="43" customWidth="1"/>
    <col min="15379" max="15379" width="11.42578125" style="43"/>
    <col min="15380" max="15380" width="14.5703125" style="43" bestFit="1" customWidth="1"/>
    <col min="15381" max="15616" width="11.42578125" style="43"/>
    <col min="15617" max="15617" width="9.7109375" style="43" customWidth="1"/>
    <col min="15618" max="15618" width="51.28515625" style="43" customWidth="1"/>
    <col min="15619" max="15619" width="23.28515625" style="43" customWidth="1"/>
    <col min="15620" max="15620" width="23.42578125" style="43" customWidth="1"/>
    <col min="15621" max="15632" width="0" style="43" hidden="1" customWidth="1"/>
    <col min="15633" max="15633" width="17.28515625" style="43" bestFit="1" customWidth="1"/>
    <col min="15634" max="15634" width="21.42578125" style="43" customWidth="1"/>
    <col min="15635" max="15635" width="11.42578125" style="43"/>
    <col min="15636" max="15636" width="14.5703125" style="43" bestFit="1" customWidth="1"/>
    <col min="15637" max="15872" width="11.42578125" style="43"/>
    <col min="15873" max="15873" width="9.7109375" style="43" customWidth="1"/>
    <col min="15874" max="15874" width="51.28515625" style="43" customWidth="1"/>
    <col min="15875" max="15875" width="23.28515625" style="43" customWidth="1"/>
    <col min="15876" max="15876" width="23.42578125" style="43" customWidth="1"/>
    <col min="15877" max="15888" width="0" style="43" hidden="1" customWidth="1"/>
    <col min="15889" max="15889" width="17.28515625" style="43" bestFit="1" customWidth="1"/>
    <col min="15890" max="15890" width="21.42578125" style="43" customWidth="1"/>
    <col min="15891" max="15891" width="11.42578125" style="43"/>
    <col min="15892" max="15892" width="14.5703125" style="43" bestFit="1" customWidth="1"/>
    <col min="15893" max="16128" width="11.42578125" style="43"/>
    <col min="16129" max="16129" width="9.7109375" style="43" customWidth="1"/>
    <col min="16130" max="16130" width="51.28515625" style="43" customWidth="1"/>
    <col min="16131" max="16131" width="23.28515625" style="43" customWidth="1"/>
    <col min="16132" max="16132" width="23.42578125" style="43" customWidth="1"/>
    <col min="16133" max="16144" width="0" style="43" hidden="1" customWidth="1"/>
    <col min="16145" max="16145" width="17.28515625" style="43" bestFit="1" customWidth="1"/>
    <col min="16146" max="16146" width="21.42578125" style="43" customWidth="1"/>
    <col min="16147" max="16147" width="11.42578125" style="43"/>
    <col min="16148" max="16148" width="14.5703125" style="43" bestFit="1" customWidth="1"/>
    <col min="16149" max="16384" width="11.42578125" style="43"/>
  </cols>
  <sheetData>
    <row r="1" spans="1:11" s="39" customFormat="1" ht="14.25" x14ac:dyDescent="0.2">
      <c r="A1" s="91" t="s">
        <v>1</v>
      </c>
      <c r="B1" s="91"/>
      <c r="C1" s="91"/>
      <c r="D1" s="91"/>
      <c r="E1" s="36"/>
      <c r="F1" s="37"/>
      <c r="G1" s="37"/>
      <c r="H1" s="38"/>
    </row>
    <row r="2" spans="1:11" ht="14.25" customHeight="1" x14ac:dyDescent="0.2">
      <c r="A2" s="91" t="str">
        <f>+[4]SOLICITUD!A2</f>
        <v xml:space="preserve"> MODIFICACIÓN  PRESUPUESTARIA Nº2-2019</v>
      </c>
      <c r="B2" s="91"/>
      <c r="C2" s="91"/>
      <c r="D2" s="91"/>
    </row>
    <row r="3" spans="1:11" ht="13.5" customHeight="1" x14ac:dyDescent="0.2">
      <c r="B3" s="91"/>
      <c r="C3" s="91"/>
      <c r="D3" s="91"/>
      <c r="E3" s="91"/>
    </row>
    <row r="4" spans="1:11" ht="10.5" customHeight="1" x14ac:dyDescent="0.2"/>
    <row r="5" spans="1:11" x14ac:dyDescent="0.2">
      <c r="A5" s="47" t="s">
        <v>27</v>
      </c>
      <c r="B5" s="48"/>
      <c r="C5" s="49"/>
      <c r="D5" s="49"/>
    </row>
    <row r="6" spans="1:11" ht="11.25" customHeight="1" x14ac:dyDescent="0.2"/>
    <row r="7" spans="1:11" x14ac:dyDescent="0.2">
      <c r="A7" s="50" t="s">
        <v>9</v>
      </c>
      <c r="B7" s="51" t="s">
        <v>69</v>
      </c>
      <c r="C7" s="52"/>
      <c r="F7" s="53">
        <v>1</v>
      </c>
      <c r="G7" s="53">
        <v>2</v>
      </c>
      <c r="H7" s="54">
        <v>3</v>
      </c>
      <c r="I7" s="55"/>
      <c r="J7" s="55"/>
      <c r="K7" s="55"/>
    </row>
    <row r="8" spans="1:11" x14ac:dyDescent="0.2">
      <c r="A8" s="56"/>
      <c r="B8" s="51"/>
      <c r="C8" s="52"/>
      <c r="F8" s="53"/>
      <c r="G8" s="53"/>
      <c r="H8" s="54"/>
      <c r="I8" s="55"/>
      <c r="J8" s="55"/>
      <c r="K8" s="55"/>
    </row>
    <row r="9" spans="1:11" hidden="1" x14ac:dyDescent="0.2">
      <c r="A9" s="56">
        <v>0.02</v>
      </c>
      <c r="B9" s="51" t="s">
        <v>74</v>
      </c>
      <c r="C9" s="46">
        <f>SUM(C10:C10)</f>
        <v>0</v>
      </c>
      <c r="F9" s="53"/>
      <c r="G9" s="53"/>
      <c r="H9" s="54"/>
      <c r="I9" s="55"/>
      <c r="J9" s="55"/>
      <c r="K9" s="55"/>
    </row>
    <row r="10" spans="1:11" hidden="1" x14ac:dyDescent="0.2">
      <c r="A10" s="58" t="s">
        <v>75</v>
      </c>
      <c r="B10" s="58" t="s">
        <v>76</v>
      </c>
      <c r="C10" s="52"/>
      <c r="F10" s="53"/>
      <c r="G10" s="53"/>
      <c r="H10" s="54"/>
      <c r="I10" s="55"/>
      <c r="J10" s="55"/>
      <c r="K10" s="55"/>
    </row>
    <row r="11" spans="1:11" hidden="1" x14ac:dyDescent="0.2">
      <c r="A11" s="56"/>
      <c r="B11" s="51"/>
      <c r="C11" s="46"/>
      <c r="F11" s="53"/>
      <c r="G11" s="53"/>
      <c r="H11" s="54"/>
      <c r="I11" s="55"/>
      <c r="J11" s="55"/>
      <c r="K11" s="55"/>
    </row>
    <row r="12" spans="1:11" x14ac:dyDescent="0.2">
      <c r="A12" s="56" t="s">
        <v>77</v>
      </c>
      <c r="B12" s="51" t="s">
        <v>28</v>
      </c>
      <c r="C12" s="52"/>
      <c r="D12" s="46">
        <f>+C17</f>
        <v>37000000</v>
      </c>
      <c r="F12" s="53"/>
      <c r="G12" s="53"/>
      <c r="H12" s="54"/>
      <c r="I12" s="55"/>
      <c r="J12" s="55"/>
      <c r="K12" s="55"/>
    </row>
    <row r="13" spans="1:11" x14ac:dyDescent="0.2">
      <c r="A13" s="56"/>
      <c r="B13" s="51"/>
      <c r="C13" s="52"/>
      <c r="F13" s="53"/>
      <c r="G13" s="53"/>
      <c r="H13" s="54"/>
      <c r="I13" s="55"/>
      <c r="J13" s="55"/>
      <c r="K13" s="55"/>
    </row>
    <row r="14" spans="1:11" hidden="1" x14ac:dyDescent="0.2">
      <c r="A14" s="56" t="s">
        <v>78</v>
      </c>
      <c r="B14" s="51" t="s">
        <v>79</v>
      </c>
      <c r="C14" s="46">
        <f>+C15</f>
        <v>0</v>
      </c>
      <c r="F14" s="53"/>
      <c r="G14" s="53"/>
      <c r="H14" s="54"/>
      <c r="I14" s="55"/>
      <c r="J14" s="55"/>
      <c r="K14" s="55"/>
    </row>
    <row r="15" spans="1:11" hidden="1" x14ac:dyDescent="0.2">
      <c r="A15" s="57" t="s">
        <v>80</v>
      </c>
      <c r="B15" s="57" t="s">
        <v>81</v>
      </c>
      <c r="C15" s="52"/>
      <c r="F15" s="53"/>
      <c r="G15" s="53"/>
      <c r="H15" s="54"/>
      <c r="I15" s="55"/>
      <c r="J15" s="55"/>
      <c r="K15" s="55"/>
    </row>
    <row r="16" spans="1:11" hidden="1" x14ac:dyDescent="0.2">
      <c r="A16" s="56"/>
      <c r="B16" s="51"/>
      <c r="C16" s="52"/>
      <c r="F16" s="53"/>
      <c r="G16" s="53"/>
      <c r="H16" s="54"/>
      <c r="I16" s="55"/>
      <c r="J16" s="55"/>
      <c r="K16" s="55"/>
    </row>
    <row r="17" spans="1:20" x14ac:dyDescent="0.2">
      <c r="A17" s="56" t="s">
        <v>82</v>
      </c>
      <c r="B17" s="51" t="s">
        <v>29</v>
      </c>
      <c r="C17" s="46">
        <f>SUM(C18:C20)</f>
        <v>37000000</v>
      </c>
      <c r="F17" s="53"/>
      <c r="G17" s="53"/>
      <c r="H17" s="54"/>
      <c r="I17" s="55"/>
      <c r="J17" s="55"/>
      <c r="K17" s="55"/>
    </row>
    <row r="18" spans="1:20" hidden="1" x14ac:dyDescent="0.2">
      <c r="A18" s="57"/>
      <c r="B18" s="57"/>
      <c r="C18" s="52"/>
      <c r="F18" s="53"/>
      <c r="G18" s="53"/>
      <c r="H18" s="54"/>
      <c r="I18" s="55"/>
      <c r="J18" s="55"/>
      <c r="K18" s="55"/>
    </row>
    <row r="19" spans="1:20" hidden="1" x14ac:dyDescent="0.2">
      <c r="A19" s="57" t="s">
        <v>85</v>
      </c>
      <c r="B19" s="57" t="s">
        <v>86</v>
      </c>
      <c r="C19" s="52"/>
      <c r="F19" s="53"/>
      <c r="G19" s="53"/>
      <c r="H19" s="54"/>
      <c r="I19" s="55"/>
      <c r="J19" s="55"/>
      <c r="K19" s="55"/>
    </row>
    <row r="20" spans="1:20" x14ac:dyDescent="0.2">
      <c r="A20" s="57" t="s">
        <v>30</v>
      </c>
      <c r="B20" s="57" t="s">
        <v>87</v>
      </c>
      <c r="C20" s="52">
        <v>37000000</v>
      </c>
      <c r="F20" s="53"/>
      <c r="G20" s="53"/>
      <c r="H20" s="54"/>
      <c r="I20" s="55"/>
      <c r="J20" s="55"/>
      <c r="K20" s="55"/>
    </row>
    <row r="21" spans="1:20" x14ac:dyDescent="0.2">
      <c r="A21" s="57"/>
      <c r="B21" s="59"/>
      <c r="C21" s="52"/>
      <c r="F21" s="53"/>
      <c r="G21" s="53"/>
      <c r="H21" s="54"/>
      <c r="I21" s="55"/>
      <c r="J21" s="55"/>
      <c r="K21" s="55"/>
    </row>
    <row r="22" spans="1:20" hidden="1" x14ac:dyDescent="0.2">
      <c r="A22" s="56">
        <v>9</v>
      </c>
      <c r="B22" s="51" t="s">
        <v>153</v>
      </c>
      <c r="C22" s="52"/>
      <c r="D22" s="46">
        <f>+C24</f>
        <v>0</v>
      </c>
    </row>
    <row r="23" spans="1:20" hidden="1" x14ac:dyDescent="0.2">
      <c r="A23" s="56"/>
      <c r="B23" s="51"/>
      <c r="C23" s="52"/>
    </row>
    <row r="24" spans="1:20" hidden="1" x14ac:dyDescent="0.2">
      <c r="A24" s="56">
        <v>9.02</v>
      </c>
      <c r="B24" s="51" t="s">
        <v>154</v>
      </c>
      <c r="C24" s="46">
        <f>+C25</f>
        <v>0</v>
      </c>
    </row>
    <row r="25" spans="1:20" hidden="1" x14ac:dyDescent="0.2">
      <c r="A25" s="57" t="s">
        <v>155</v>
      </c>
      <c r="B25" s="57" t="s">
        <v>156</v>
      </c>
      <c r="C25" s="52"/>
    </row>
    <row r="26" spans="1:20" ht="19.5" hidden="1" customHeight="1" x14ac:dyDescent="0.2">
      <c r="A26" s="57"/>
      <c r="B26" s="57"/>
      <c r="C26" s="52"/>
    </row>
    <row r="27" spans="1:20" hidden="1" x14ac:dyDescent="0.2">
      <c r="A27" s="57"/>
      <c r="B27" s="57"/>
      <c r="C27" s="52"/>
      <c r="Q27" s="66"/>
    </row>
    <row r="28" spans="1:20" ht="13.5" thickBot="1" x14ac:dyDescent="0.25">
      <c r="A28" s="57"/>
      <c r="B28" s="67" t="s">
        <v>157</v>
      </c>
      <c r="D28" s="68">
        <f>SUM(D9:D27)</f>
        <v>37000000</v>
      </c>
      <c r="T28" s="66"/>
    </row>
    <row r="29" spans="1:20" ht="13.5" thickTop="1" x14ac:dyDescent="0.2">
      <c r="B29" s="67"/>
    </row>
    <row r="30" spans="1:20" x14ac:dyDescent="0.2">
      <c r="A30" s="69" t="s">
        <v>158</v>
      </c>
      <c r="B30" s="70"/>
      <c r="D30" s="46" t="s">
        <v>159</v>
      </c>
    </row>
    <row r="31" spans="1:20" x14ac:dyDescent="0.2">
      <c r="A31" s="71"/>
      <c r="B31" s="67"/>
      <c r="D31" s="46" t="s">
        <v>11</v>
      </c>
    </row>
    <row r="32" spans="1:20" x14ac:dyDescent="0.2">
      <c r="A32" s="71" t="s">
        <v>9</v>
      </c>
      <c r="B32" s="67" t="s">
        <v>69</v>
      </c>
    </row>
    <row r="33" spans="1:4" hidden="1" x14ac:dyDescent="0.2">
      <c r="A33" s="44" t="s">
        <v>178</v>
      </c>
      <c r="B33" s="57" t="s">
        <v>179</v>
      </c>
      <c r="C33" s="52"/>
      <c r="D33" s="76"/>
    </row>
    <row r="34" spans="1:4" hidden="1" x14ac:dyDescent="0.2">
      <c r="A34" s="44" t="s">
        <v>180</v>
      </c>
      <c r="B34" s="57" t="s">
        <v>181</v>
      </c>
      <c r="C34" s="52"/>
      <c r="D34" s="76"/>
    </row>
    <row r="35" spans="1:4" hidden="1" x14ac:dyDescent="0.2">
      <c r="A35" s="44" t="s">
        <v>182</v>
      </c>
      <c r="B35" s="57" t="s">
        <v>183</v>
      </c>
      <c r="C35" s="52"/>
      <c r="D35" s="76"/>
    </row>
    <row r="36" spans="1:4" x14ac:dyDescent="0.2">
      <c r="A36" s="50"/>
      <c r="B36" s="60"/>
      <c r="C36" s="52"/>
      <c r="D36" s="76"/>
    </row>
    <row r="37" spans="1:4" hidden="1" x14ac:dyDescent="0.2">
      <c r="A37" s="50" t="s">
        <v>118</v>
      </c>
      <c r="B37" s="51" t="s">
        <v>119</v>
      </c>
      <c r="C37" s="46">
        <f>SUM(C38:C39)</f>
        <v>0</v>
      </c>
      <c r="D37" s="76"/>
    </row>
    <row r="38" spans="1:4" hidden="1" x14ac:dyDescent="0.2">
      <c r="A38" s="44" t="s">
        <v>120</v>
      </c>
      <c r="B38" s="45" t="s">
        <v>121</v>
      </c>
      <c r="C38" s="52"/>
      <c r="D38" s="76"/>
    </row>
    <row r="39" spans="1:4" hidden="1" x14ac:dyDescent="0.2">
      <c r="A39" s="44" t="s">
        <v>122</v>
      </c>
      <c r="B39" s="57" t="s">
        <v>123</v>
      </c>
      <c r="C39" s="52"/>
      <c r="D39" s="76"/>
    </row>
    <row r="40" spans="1:4" hidden="1" x14ac:dyDescent="0.2">
      <c r="B40" s="57"/>
      <c r="C40" s="52"/>
      <c r="D40" s="76"/>
    </row>
    <row r="41" spans="1:4" hidden="1" x14ac:dyDescent="0.2">
      <c r="A41" s="50" t="s">
        <v>124</v>
      </c>
      <c r="B41" s="51" t="s">
        <v>125</v>
      </c>
      <c r="C41" s="46">
        <f>SUM(C42:C47)</f>
        <v>0</v>
      </c>
      <c r="D41" s="76"/>
    </row>
    <row r="42" spans="1:4" hidden="1" x14ac:dyDescent="0.2">
      <c r="A42" s="57" t="s">
        <v>126</v>
      </c>
      <c r="B42" s="45" t="s">
        <v>127</v>
      </c>
      <c r="C42" s="52"/>
      <c r="D42" s="76"/>
    </row>
    <row r="43" spans="1:4" hidden="1" x14ac:dyDescent="0.2">
      <c r="A43" s="57" t="s">
        <v>184</v>
      </c>
      <c r="B43" s="45" t="s">
        <v>185</v>
      </c>
      <c r="C43" s="52"/>
      <c r="D43" s="76"/>
    </row>
    <row r="44" spans="1:4" hidden="1" x14ac:dyDescent="0.2">
      <c r="A44" s="57" t="s">
        <v>186</v>
      </c>
      <c r="B44" s="45" t="s">
        <v>187</v>
      </c>
      <c r="C44" s="52"/>
      <c r="D44" s="76"/>
    </row>
    <row r="45" spans="1:4" hidden="1" x14ac:dyDescent="0.2">
      <c r="A45" s="57" t="s">
        <v>188</v>
      </c>
      <c r="B45" s="43" t="s">
        <v>189</v>
      </c>
      <c r="C45" s="52"/>
      <c r="D45" s="76"/>
    </row>
    <row r="46" spans="1:4" hidden="1" x14ac:dyDescent="0.2">
      <c r="A46" s="57" t="s">
        <v>190</v>
      </c>
      <c r="B46" s="57" t="s">
        <v>191</v>
      </c>
      <c r="C46" s="52"/>
      <c r="D46" s="76"/>
    </row>
    <row r="47" spans="1:4" hidden="1" x14ac:dyDescent="0.2">
      <c r="A47" s="57" t="s">
        <v>192</v>
      </c>
      <c r="B47" s="57" t="s">
        <v>193</v>
      </c>
      <c r="C47" s="52"/>
      <c r="D47" s="76"/>
    </row>
    <row r="48" spans="1:4" ht="12" hidden="1" customHeight="1" x14ac:dyDescent="0.2">
      <c r="B48" s="57"/>
      <c r="C48" s="52"/>
      <c r="D48" s="76"/>
    </row>
    <row r="49" spans="1:18" x14ac:dyDescent="0.2">
      <c r="A49" s="50" t="s">
        <v>130</v>
      </c>
      <c r="B49" s="56" t="s">
        <v>33</v>
      </c>
      <c r="C49" s="52"/>
      <c r="D49" s="76"/>
    </row>
    <row r="50" spans="1:18" x14ac:dyDescent="0.2">
      <c r="A50" s="50"/>
      <c r="B50" s="56"/>
      <c r="C50" s="52"/>
      <c r="D50" s="75">
        <f>+C51+C56</f>
        <v>37000000</v>
      </c>
    </row>
    <row r="51" spans="1:18" x14ac:dyDescent="0.2">
      <c r="A51" s="50" t="s">
        <v>131</v>
      </c>
      <c r="B51" s="56" t="s">
        <v>34</v>
      </c>
      <c r="C51" s="46">
        <f>SUM(C52:C54)</f>
        <v>37000000</v>
      </c>
      <c r="D51" s="76"/>
    </row>
    <row r="52" spans="1:18" x14ac:dyDescent="0.2">
      <c r="A52" s="57" t="s">
        <v>38</v>
      </c>
      <c r="B52" s="57" t="s">
        <v>39</v>
      </c>
      <c r="C52" s="52">
        <v>37000000</v>
      </c>
      <c r="D52" s="76"/>
    </row>
    <row r="53" spans="1:18" hidden="1" x14ac:dyDescent="0.2">
      <c r="A53" s="57" t="s">
        <v>135</v>
      </c>
      <c r="B53" s="57" t="s">
        <v>136</v>
      </c>
      <c r="C53" s="52"/>
      <c r="D53" s="76"/>
    </row>
    <row r="54" spans="1:18" hidden="1" x14ac:dyDescent="0.2">
      <c r="A54" s="44" t="s">
        <v>139</v>
      </c>
      <c r="B54" s="57" t="s">
        <v>140</v>
      </c>
      <c r="C54" s="52"/>
      <c r="D54" s="76"/>
    </row>
    <row r="55" spans="1:18" hidden="1" x14ac:dyDescent="0.2">
      <c r="B55" s="57"/>
      <c r="C55" s="52"/>
      <c r="D55" s="76"/>
    </row>
    <row r="56" spans="1:18" hidden="1" x14ac:dyDescent="0.2">
      <c r="A56" s="50" t="s">
        <v>141</v>
      </c>
      <c r="B56" s="56" t="s">
        <v>48</v>
      </c>
      <c r="C56" s="46">
        <f>+C57</f>
        <v>0</v>
      </c>
      <c r="D56" s="76"/>
    </row>
    <row r="57" spans="1:18" hidden="1" x14ac:dyDescent="0.2">
      <c r="A57" s="44" t="s">
        <v>194</v>
      </c>
      <c r="B57" s="57" t="s">
        <v>195</v>
      </c>
      <c r="C57" s="52"/>
      <c r="D57" s="76"/>
    </row>
    <row r="58" spans="1:18" x14ac:dyDescent="0.2">
      <c r="B58" s="57"/>
      <c r="C58" s="52"/>
      <c r="D58" s="76"/>
    </row>
    <row r="59" spans="1:18" x14ac:dyDescent="0.2">
      <c r="B59" s="57"/>
      <c r="C59" s="52"/>
      <c r="D59" s="74"/>
    </row>
    <row r="60" spans="1:18" ht="13.5" thickBot="1" x14ac:dyDescent="0.25">
      <c r="B60" s="67" t="s">
        <v>198</v>
      </c>
      <c r="D60" s="68">
        <f>SUM(D33:D59)</f>
        <v>37000000</v>
      </c>
      <c r="R60" s="77">
        <f>+D60-D28</f>
        <v>0</v>
      </c>
    </row>
    <row r="61" spans="1:18" ht="13.5" thickTop="1" x14ac:dyDescent="0.2">
      <c r="B61" s="67"/>
      <c r="R61" s="77"/>
    </row>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Normal="100" workbookViewId="0">
      <selection activeCell="B43" sqref="B43:D43"/>
    </sheetView>
  </sheetViews>
  <sheetFormatPr baseColWidth="10" defaultRowHeight="12.75" x14ac:dyDescent="0.2"/>
  <cols>
    <col min="1" max="1" width="9.7109375" style="57" customWidth="1"/>
    <col min="2" max="2" width="77.85546875" style="80" customWidth="1"/>
    <col min="3" max="3" width="19.28515625" style="40" customWidth="1"/>
    <col min="4" max="4" width="19.5703125" style="40" customWidth="1"/>
    <col min="5" max="5" width="17.28515625" style="43" bestFit="1" customWidth="1"/>
    <col min="6" max="256" width="11.42578125" style="43"/>
    <col min="257" max="257" width="9.7109375" style="43" customWidth="1"/>
    <col min="258" max="258" width="77.85546875" style="43" customWidth="1"/>
    <col min="259" max="259" width="19.28515625" style="43" customWidth="1"/>
    <col min="260" max="260" width="19.5703125" style="43" customWidth="1"/>
    <col min="261" max="261" width="17.28515625" style="43" bestFit="1" customWidth="1"/>
    <col min="262" max="512" width="11.42578125" style="43"/>
    <col min="513" max="513" width="9.7109375" style="43" customWidth="1"/>
    <col min="514" max="514" width="77.85546875" style="43" customWidth="1"/>
    <col min="515" max="515" width="19.28515625" style="43" customWidth="1"/>
    <col min="516" max="516" width="19.5703125" style="43" customWidth="1"/>
    <col min="517" max="517" width="17.28515625" style="43" bestFit="1" customWidth="1"/>
    <col min="518" max="768" width="11.42578125" style="43"/>
    <col min="769" max="769" width="9.7109375" style="43" customWidth="1"/>
    <col min="770" max="770" width="77.85546875" style="43" customWidth="1"/>
    <col min="771" max="771" width="19.28515625" style="43" customWidth="1"/>
    <col min="772" max="772" width="19.5703125" style="43" customWidth="1"/>
    <col min="773" max="773" width="17.28515625" style="43" bestFit="1" customWidth="1"/>
    <col min="774" max="1024" width="11.42578125" style="43"/>
    <col min="1025" max="1025" width="9.7109375" style="43" customWidth="1"/>
    <col min="1026" max="1026" width="77.85546875" style="43" customWidth="1"/>
    <col min="1027" max="1027" width="19.28515625" style="43" customWidth="1"/>
    <col min="1028" max="1028" width="19.5703125" style="43" customWidth="1"/>
    <col min="1029" max="1029" width="17.28515625" style="43" bestFit="1" customWidth="1"/>
    <col min="1030" max="1280" width="11.42578125" style="43"/>
    <col min="1281" max="1281" width="9.7109375" style="43" customWidth="1"/>
    <col min="1282" max="1282" width="77.85546875" style="43" customWidth="1"/>
    <col min="1283" max="1283" width="19.28515625" style="43" customWidth="1"/>
    <col min="1284" max="1284" width="19.5703125" style="43" customWidth="1"/>
    <col min="1285" max="1285" width="17.28515625" style="43" bestFit="1" customWidth="1"/>
    <col min="1286" max="1536" width="11.42578125" style="43"/>
    <col min="1537" max="1537" width="9.7109375" style="43" customWidth="1"/>
    <col min="1538" max="1538" width="77.85546875" style="43" customWidth="1"/>
    <col min="1539" max="1539" width="19.28515625" style="43" customWidth="1"/>
    <col min="1540" max="1540" width="19.5703125" style="43" customWidth="1"/>
    <col min="1541" max="1541" width="17.28515625" style="43" bestFit="1" customWidth="1"/>
    <col min="1542" max="1792" width="11.42578125" style="43"/>
    <col min="1793" max="1793" width="9.7109375" style="43" customWidth="1"/>
    <col min="1794" max="1794" width="77.85546875" style="43" customWidth="1"/>
    <col min="1795" max="1795" width="19.28515625" style="43" customWidth="1"/>
    <col min="1796" max="1796" width="19.5703125" style="43" customWidth="1"/>
    <col min="1797" max="1797" width="17.28515625" style="43" bestFit="1" customWidth="1"/>
    <col min="1798" max="2048" width="11.42578125" style="43"/>
    <col min="2049" max="2049" width="9.7109375" style="43" customWidth="1"/>
    <col min="2050" max="2050" width="77.85546875" style="43" customWidth="1"/>
    <col min="2051" max="2051" width="19.28515625" style="43" customWidth="1"/>
    <col min="2052" max="2052" width="19.5703125" style="43" customWidth="1"/>
    <col min="2053" max="2053" width="17.28515625" style="43" bestFit="1" customWidth="1"/>
    <col min="2054" max="2304" width="11.42578125" style="43"/>
    <col min="2305" max="2305" width="9.7109375" style="43" customWidth="1"/>
    <col min="2306" max="2306" width="77.85546875" style="43" customWidth="1"/>
    <col min="2307" max="2307" width="19.28515625" style="43" customWidth="1"/>
    <col min="2308" max="2308" width="19.5703125" style="43" customWidth="1"/>
    <col min="2309" max="2309" width="17.28515625" style="43" bestFit="1" customWidth="1"/>
    <col min="2310" max="2560" width="11.42578125" style="43"/>
    <col min="2561" max="2561" width="9.7109375" style="43" customWidth="1"/>
    <col min="2562" max="2562" width="77.85546875" style="43" customWidth="1"/>
    <col min="2563" max="2563" width="19.28515625" style="43" customWidth="1"/>
    <col min="2564" max="2564" width="19.5703125" style="43" customWidth="1"/>
    <col min="2565" max="2565" width="17.28515625" style="43" bestFit="1" customWidth="1"/>
    <col min="2566" max="2816" width="11.42578125" style="43"/>
    <col min="2817" max="2817" width="9.7109375" style="43" customWidth="1"/>
    <col min="2818" max="2818" width="77.85546875" style="43" customWidth="1"/>
    <col min="2819" max="2819" width="19.28515625" style="43" customWidth="1"/>
    <col min="2820" max="2820" width="19.5703125" style="43" customWidth="1"/>
    <col min="2821" max="2821" width="17.28515625" style="43" bestFit="1" customWidth="1"/>
    <col min="2822" max="3072" width="11.42578125" style="43"/>
    <col min="3073" max="3073" width="9.7109375" style="43" customWidth="1"/>
    <col min="3074" max="3074" width="77.85546875" style="43" customWidth="1"/>
    <col min="3075" max="3075" width="19.28515625" style="43" customWidth="1"/>
    <col min="3076" max="3076" width="19.5703125" style="43" customWidth="1"/>
    <col min="3077" max="3077" width="17.28515625" style="43" bestFit="1" customWidth="1"/>
    <col min="3078" max="3328" width="11.42578125" style="43"/>
    <col min="3329" max="3329" width="9.7109375" style="43" customWidth="1"/>
    <col min="3330" max="3330" width="77.85546875" style="43" customWidth="1"/>
    <col min="3331" max="3331" width="19.28515625" style="43" customWidth="1"/>
    <col min="3332" max="3332" width="19.5703125" style="43" customWidth="1"/>
    <col min="3333" max="3333" width="17.28515625" style="43" bestFit="1" customWidth="1"/>
    <col min="3334" max="3584" width="11.42578125" style="43"/>
    <col min="3585" max="3585" width="9.7109375" style="43" customWidth="1"/>
    <col min="3586" max="3586" width="77.85546875" style="43" customWidth="1"/>
    <col min="3587" max="3587" width="19.28515625" style="43" customWidth="1"/>
    <col min="3588" max="3588" width="19.5703125" style="43" customWidth="1"/>
    <col min="3589" max="3589" width="17.28515625" style="43" bestFit="1" customWidth="1"/>
    <col min="3590" max="3840" width="11.42578125" style="43"/>
    <col min="3841" max="3841" width="9.7109375" style="43" customWidth="1"/>
    <col min="3842" max="3842" width="77.85546875" style="43" customWidth="1"/>
    <col min="3843" max="3843" width="19.28515625" style="43" customWidth="1"/>
    <col min="3844" max="3844" width="19.5703125" style="43" customWidth="1"/>
    <col min="3845" max="3845" width="17.28515625" style="43" bestFit="1" customWidth="1"/>
    <col min="3846" max="4096" width="11.42578125" style="43"/>
    <col min="4097" max="4097" width="9.7109375" style="43" customWidth="1"/>
    <col min="4098" max="4098" width="77.85546875" style="43" customWidth="1"/>
    <col min="4099" max="4099" width="19.28515625" style="43" customWidth="1"/>
    <col min="4100" max="4100" width="19.5703125" style="43" customWidth="1"/>
    <col min="4101" max="4101" width="17.28515625" style="43" bestFit="1" customWidth="1"/>
    <col min="4102" max="4352" width="11.42578125" style="43"/>
    <col min="4353" max="4353" width="9.7109375" style="43" customWidth="1"/>
    <col min="4354" max="4354" width="77.85546875" style="43" customWidth="1"/>
    <col min="4355" max="4355" width="19.28515625" style="43" customWidth="1"/>
    <col min="4356" max="4356" width="19.5703125" style="43" customWidth="1"/>
    <col min="4357" max="4357" width="17.28515625" style="43" bestFit="1" customWidth="1"/>
    <col min="4358" max="4608" width="11.42578125" style="43"/>
    <col min="4609" max="4609" width="9.7109375" style="43" customWidth="1"/>
    <col min="4610" max="4610" width="77.85546875" style="43" customWidth="1"/>
    <col min="4611" max="4611" width="19.28515625" style="43" customWidth="1"/>
    <col min="4612" max="4612" width="19.5703125" style="43" customWidth="1"/>
    <col min="4613" max="4613" width="17.28515625" style="43" bestFit="1" customWidth="1"/>
    <col min="4614" max="4864" width="11.42578125" style="43"/>
    <col min="4865" max="4865" width="9.7109375" style="43" customWidth="1"/>
    <col min="4866" max="4866" width="77.85546875" style="43" customWidth="1"/>
    <col min="4867" max="4867" width="19.28515625" style="43" customWidth="1"/>
    <col min="4868" max="4868" width="19.5703125" style="43" customWidth="1"/>
    <col min="4869" max="4869" width="17.28515625" style="43" bestFit="1" customWidth="1"/>
    <col min="4870" max="5120" width="11.42578125" style="43"/>
    <col min="5121" max="5121" width="9.7109375" style="43" customWidth="1"/>
    <col min="5122" max="5122" width="77.85546875" style="43" customWidth="1"/>
    <col min="5123" max="5123" width="19.28515625" style="43" customWidth="1"/>
    <col min="5124" max="5124" width="19.5703125" style="43" customWidth="1"/>
    <col min="5125" max="5125" width="17.28515625" style="43" bestFit="1" customWidth="1"/>
    <col min="5126" max="5376" width="11.42578125" style="43"/>
    <col min="5377" max="5377" width="9.7109375" style="43" customWidth="1"/>
    <col min="5378" max="5378" width="77.85546875" style="43" customWidth="1"/>
    <col min="5379" max="5379" width="19.28515625" style="43" customWidth="1"/>
    <col min="5380" max="5380" width="19.5703125" style="43" customWidth="1"/>
    <col min="5381" max="5381" width="17.28515625" style="43" bestFit="1" customWidth="1"/>
    <col min="5382" max="5632" width="11.42578125" style="43"/>
    <col min="5633" max="5633" width="9.7109375" style="43" customWidth="1"/>
    <col min="5634" max="5634" width="77.85546875" style="43" customWidth="1"/>
    <col min="5635" max="5635" width="19.28515625" style="43" customWidth="1"/>
    <col min="5636" max="5636" width="19.5703125" style="43" customWidth="1"/>
    <col min="5637" max="5637" width="17.28515625" style="43" bestFit="1" customWidth="1"/>
    <col min="5638" max="5888" width="11.42578125" style="43"/>
    <col min="5889" max="5889" width="9.7109375" style="43" customWidth="1"/>
    <col min="5890" max="5890" width="77.85546875" style="43" customWidth="1"/>
    <col min="5891" max="5891" width="19.28515625" style="43" customWidth="1"/>
    <col min="5892" max="5892" width="19.5703125" style="43" customWidth="1"/>
    <col min="5893" max="5893" width="17.28515625" style="43" bestFit="1" customWidth="1"/>
    <col min="5894" max="6144" width="11.42578125" style="43"/>
    <col min="6145" max="6145" width="9.7109375" style="43" customWidth="1"/>
    <col min="6146" max="6146" width="77.85546875" style="43" customWidth="1"/>
    <col min="6147" max="6147" width="19.28515625" style="43" customWidth="1"/>
    <col min="6148" max="6148" width="19.5703125" style="43" customWidth="1"/>
    <col min="6149" max="6149" width="17.28515625" style="43" bestFit="1" customWidth="1"/>
    <col min="6150" max="6400" width="11.42578125" style="43"/>
    <col min="6401" max="6401" width="9.7109375" style="43" customWidth="1"/>
    <col min="6402" max="6402" width="77.85546875" style="43" customWidth="1"/>
    <col min="6403" max="6403" width="19.28515625" style="43" customWidth="1"/>
    <col min="6404" max="6404" width="19.5703125" style="43" customWidth="1"/>
    <col min="6405" max="6405" width="17.28515625" style="43" bestFit="1" customWidth="1"/>
    <col min="6406" max="6656" width="11.42578125" style="43"/>
    <col min="6657" max="6657" width="9.7109375" style="43" customWidth="1"/>
    <col min="6658" max="6658" width="77.85546875" style="43" customWidth="1"/>
    <col min="6659" max="6659" width="19.28515625" style="43" customWidth="1"/>
    <col min="6660" max="6660" width="19.5703125" style="43" customWidth="1"/>
    <col min="6661" max="6661" width="17.28515625" style="43" bestFit="1" customWidth="1"/>
    <col min="6662" max="6912" width="11.42578125" style="43"/>
    <col min="6913" max="6913" width="9.7109375" style="43" customWidth="1"/>
    <col min="6914" max="6914" width="77.85546875" style="43" customWidth="1"/>
    <col min="6915" max="6915" width="19.28515625" style="43" customWidth="1"/>
    <col min="6916" max="6916" width="19.5703125" style="43" customWidth="1"/>
    <col min="6917" max="6917" width="17.28515625" style="43" bestFit="1" customWidth="1"/>
    <col min="6918" max="7168" width="11.42578125" style="43"/>
    <col min="7169" max="7169" width="9.7109375" style="43" customWidth="1"/>
    <col min="7170" max="7170" width="77.85546875" style="43" customWidth="1"/>
    <col min="7171" max="7171" width="19.28515625" style="43" customWidth="1"/>
    <col min="7172" max="7172" width="19.5703125" style="43" customWidth="1"/>
    <col min="7173" max="7173" width="17.28515625" style="43" bestFit="1" customWidth="1"/>
    <col min="7174" max="7424" width="11.42578125" style="43"/>
    <col min="7425" max="7425" width="9.7109375" style="43" customWidth="1"/>
    <col min="7426" max="7426" width="77.85546875" style="43" customWidth="1"/>
    <col min="7427" max="7427" width="19.28515625" style="43" customWidth="1"/>
    <col min="7428" max="7428" width="19.5703125" style="43" customWidth="1"/>
    <col min="7429" max="7429" width="17.28515625" style="43" bestFit="1" customWidth="1"/>
    <col min="7430" max="7680" width="11.42578125" style="43"/>
    <col min="7681" max="7681" width="9.7109375" style="43" customWidth="1"/>
    <col min="7682" max="7682" width="77.85546875" style="43" customWidth="1"/>
    <col min="7683" max="7683" width="19.28515625" style="43" customWidth="1"/>
    <col min="7684" max="7684" width="19.5703125" style="43" customWidth="1"/>
    <col min="7685" max="7685" width="17.28515625" style="43" bestFit="1" customWidth="1"/>
    <col min="7686" max="7936" width="11.42578125" style="43"/>
    <col min="7937" max="7937" width="9.7109375" style="43" customWidth="1"/>
    <col min="7938" max="7938" width="77.85546875" style="43" customWidth="1"/>
    <col min="7939" max="7939" width="19.28515625" style="43" customWidth="1"/>
    <col min="7940" max="7940" width="19.5703125" style="43" customWidth="1"/>
    <col min="7941" max="7941" width="17.28515625" style="43" bestFit="1" customWidth="1"/>
    <col min="7942" max="8192" width="11.42578125" style="43"/>
    <col min="8193" max="8193" width="9.7109375" style="43" customWidth="1"/>
    <col min="8194" max="8194" width="77.85546875" style="43" customWidth="1"/>
    <col min="8195" max="8195" width="19.28515625" style="43" customWidth="1"/>
    <col min="8196" max="8196" width="19.5703125" style="43" customWidth="1"/>
    <col min="8197" max="8197" width="17.28515625" style="43" bestFit="1" customWidth="1"/>
    <col min="8198" max="8448" width="11.42578125" style="43"/>
    <col min="8449" max="8449" width="9.7109375" style="43" customWidth="1"/>
    <col min="8450" max="8450" width="77.85546875" style="43" customWidth="1"/>
    <col min="8451" max="8451" width="19.28515625" style="43" customWidth="1"/>
    <col min="8452" max="8452" width="19.5703125" style="43" customWidth="1"/>
    <col min="8453" max="8453" width="17.28515625" style="43" bestFit="1" customWidth="1"/>
    <col min="8454" max="8704" width="11.42578125" style="43"/>
    <col min="8705" max="8705" width="9.7109375" style="43" customWidth="1"/>
    <col min="8706" max="8706" width="77.85546875" style="43" customWidth="1"/>
    <col min="8707" max="8707" width="19.28515625" style="43" customWidth="1"/>
    <col min="8708" max="8708" width="19.5703125" style="43" customWidth="1"/>
    <col min="8709" max="8709" width="17.28515625" style="43" bestFit="1" customWidth="1"/>
    <col min="8710" max="8960" width="11.42578125" style="43"/>
    <col min="8961" max="8961" width="9.7109375" style="43" customWidth="1"/>
    <col min="8962" max="8962" width="77.85546875" style="43" customWidth="1"/>
    <col min="8963" max="8963" width="19.28515625" style="43" customWidth="1"/>
    <col min="8964" max="8964" width="19.5703125" style="43" customWidth="1"/>
    <col min="8965" max="8965" width="17.28515625" style="43" bestFit="1" customWidth="1"/>
    <col min="8966" max="9216" width="11.42578125" style="43"/>
    <col min="9217" max="9217" width="9.7109375" style="43" customWidth="1"/>
    <col min="9218" max="9218" width="77.85546875" style="43" customWidth="1"/>
    <col min="9219" max="9219" width="19.28515625" style="43" customWidth="1"/>
    <col min="9220" max="9220" width="19.5703125" style="43" customWidth="1"/>
    <col min="9221" max="9221" width="17.28515625" style="43" bestFit="1" customWidth="1"/>
    <col min="9222" max="9472" width="11.42578125" style="43"/>
    <col min="9473" max="9473" width="9.7109375" style="43" customWidth="1"/>
    <col min="9474" max="9474" width="77.85546875" style="43" customWidth="1"/>
    <col min="9475" max="9475" width="19.28515625" style="43" customWidth="1"/>
    <col min="9476" max="9476" width="19.5703125" style="43" customWidth="1"/>
    <col min="9477" max="9477" width="17.28515625" style="43" bestFit="1" customWidth="1"/>
    <col min="9478" max="9728" width="11.42578125" style="43"/>
    <col min="9729" max="9729" width="9.7109375" style="43" customWidth="1"/>
    <col min="9730" max="9730" width="77.85546875" style="43" customWidth="1"/>
    <col min="9731" max="9731" width="19.28515625" style="43" customWidth="1"/>
    <col min="9732" max="9732" width="19.5703125" style="43" customWidth="1"/>
    <col min="9733" max="9733" width="17.28515625" style="43" bestFit="1" customWidth="1"/>
    <col min="9734" max="9984" width="11.42578125" style="43"/>
    <col min="9985" max="9985" width="9.7109375" style="43" customWidth="1"/>
    <col min="9986" max="9986" width="77.85546875" style="43" customWidth="1"/>
    <col min="9987" max="9987" width="19.28515625" style="43" customWidth="1"/>
    <col min="9988" max="9988" width="19.5703125" style="43" customWidth="1"/>
    <col min="9989" max="9989" width="17.28515625" style="43" bestFit="1" customWidth="1"/>
    <col min="9990" max="10240" width="11.42578125" style="43"/>
    <col min="10241" max="10241" width="9.7109375" style="43" customWidth="1"/>
    <col min="10242" max="10242" width="77.85546875" style="43" customWidth="1"/>
    <col min="10243" max="10243" width="19.28515625" style="43" customWidth="1"/>
    <col min="10244" max="10244" width="19.5703125" style="43" customWidth="1"/>
    <col min="10245" max="10245" width="17.28515625" style="43" bestFit="1" customWidth="1"/>
    <col min="10246" max="10496" width="11.42578125" style="43"/>
    <col min="10497" max="10497" width="9.7109375" style="43" customWidth="1"/>
    <col min="10498" max="10498" width="77.85546875" style="43" customWidth="1"/>
    <col min="10499" max="10499" width="19.28515625" style="43" customWidth="1"/>
    <col min="10500" max="10500" width="19.5703125" style="43" customWidth="1"/>
    <col min="10501" max="10501" width="17.28515625" style="43" bestFit="1" customWidth="1"/>
    <col min="10502" max="10752" width="11.42578125" style="43"/>
    <col min="10753" max="10753" width="9.7109375" style="43" customWidth="1"/>
    <col min="10754" max="10754" width="77.85546875" style="43" customWidth="1"/>
    <col min="10755" max="10755" width="19.28515625" style="43" customWidth="1"/>
    <col min="10756" max="10756" width="19.5703125" style="43" customWidth="1"/>
    <col min="10757" max="10757" width="17.28515625" style="43" bestFit="1" customWidth="1"/>
    <col min="10758" max="11008" width="11.42578125" style="43"/>
    <col min="11009" max="11009" width="9.7109375" style="43" customWidth="1"/>
    <col min="11010" max="11010" width="77.85546875" style="43" customWidth="1"/>
    <col min="11011" max="11011" width="19.28515625" style="43" customWidth="1"/>
    <col min="11012" max="11012" width="19.5703125" style="43" customWidth="1"/>
    <col min="11013" max="11013" width="17.28515625" style="43" bestFit="1" customWidth="1"/>
    <col min="11014" max="11264" width="11.42578125" style="43"/>
    <col min="11265" max="11265" width="9.7109375" style="43" customWidth="1"/>
    <col min="11266" max="11266" width="77.85546875" style="43" customWidth="1"/>
    <col min="11267" max="11267" width="19.28515625" style="43" customWidth="1"/>
    <col min="11268" max="11268" width="19.5703125" style="43" customWidth="1"/>
    <col min="11269" max="11269" width="17.28515625" style="43" bestFit="1" customWidth="1"/>
    <col min="11270" max="11520" width="11.42578125" style="43"/>
    <col min="11521" max="11521" width="9.7109375" style="43" customWidth="1"/>
    <col min="11522" max="11522" width="77.85546875" style="43" customWidth="1"/>
    <col min="11523" max="11523" width="19.28515625" style="43" customWidth="1"/>
    <col min="11524" max="11524" width="19.5703125" style="43" customWidth="1"/>
    <col min="11525" max="11525" width="17.28515625" style="43" bestFit="1" customWidth="1"/>
    <col min="11526" max="11776" width="11.42578125" style="43"/>
    <col min="11777" max="11777" width="9.7109375" style="43" customWidth="1"/>
    <col min="11778" max="11778" width="77.85546875" style="43" customWidth="1"/>
    <col min="11779" max="11779" width="19.28515625" style="43" customWidth="1"/>
    <col min="11780" max="11780" width="19.5703125" style="43" customWidth="1"/>
    <col min="11781" max="11781" width="17.28515625" style="43" bestFit="1" customWidth="1"/>
    <col min="11782" max="12032" width="11.42578125" style="43"/>
    <col min="12033" max="12033" width="9.7109375" style="43" customWidth="1"/>
    <col min="12034" max="12034" width="77.85546875" style="43" customWidth="1"/>
    <col min="12035" max="12035" width="19.28515625" style="43" customWidth="1"/>
    <col min="12036" max="12036" width="19.5703125" style="43" customWidth="1"/>
    <col min="12037" max="12037" width="17.28515625" style="43" bestFit="1" customWidth="1"/>
    <col min="12038" max="12288" width="11.42578125" style="43"/>
    <col min="12289" max="12289" width="9.7109375" style="43" customWidth="1"/>
    <col min="12290" max="12290" width="77.85546875" style="43" customWidth="1"/>
    <col min="12291" max="12291" width="19.28515625" style="43" customWidth="1"/>
    <col min="12292" max="12292" width="19.5703125" style="43" customWidth="1"/>
    <col min="12293" max="12293" width="17.28515625" style="43" bestFit="1" customWidth="1"/>
    <col min="12294" max="12544" width="11.42578125" style="43"/>
    <col min="12545" max="12545" width="9.7109375" style="43" customWidth="1"/>
    <col min="12546" max="12546" width="77.85546875" style="43" customWidth="1"/>
    <col min="12547" max="12547" width="19.28515625" style="43" customWidth="1"/>
    <col min="12548" max="12548" width="19.5703125" style="43" customWidth="1"/>
    <col min="12549" max="12549" width="17.28515625" style="43" bestFit="1" customWidth="1"/>
    <col min="12550" max="12800" width="11.42578125" style="43"/>
    <col min="12801" max="12801" width="9.7109375" style="43" customWidth="1"/>
    <col min="12802" max="12802" width="77.85546875" style="43" customWidth="1"/>
    <col min="12803" max="12803" width="19.28515625" style="43" customWidth="1"/>
    <col min="12804" max="12804" width="19.5703125" style="43" customWidth="1"/>
    <col min="12805" max="12805" width="17.28515625" style="43" bestFit="1" customWidth="1"/>
    <col min="12806" max="13056" width="11.42578125" style="43"/>
    <col min="13057" max="13057" width="9.7109375" style="43" customWidth="1"/>
    <col min="13058" max="13058" width="77.85546875" style="43" customWidth="1"/>
    <col min="13059" max="13059" width="19.28515625" style="43" customWidth="1"/>
    <col min="13060" max="13060" width="19.5703125" style="43" customWidth="1"/>
    <col min="13061" max="13061" width="17.28515625" style="43" bestFit="1" customWidth="1"/>
    <col min="13062" max="13312" width="11.42578125" style="43"/>
    <col min="13313" max="13313" width="9.7109375" style="43" customWidth="1"/>
    <col min="13314" max="13314" width="77.85546875" style="43" customWidth="1"/>
    <col min="13315" max="13315" width="19.28515625" style="43" customWidth="1"/>
    <col min="13316" max="13316" width="19.5703125" style="43" customWidth="1"/>
    <col min="13317" max="13317" width="17.28515625" style="43" bestFit="1" customWidth="1"/>
    <col min="13318" max="13568" width="11.42578125" style="43"/>
    <col min="13569" max="13569" width="9.7109375" style="43" customWidth="1"/>
    <col min="13570" max="13570" width="77.85546875" style="43" customWidth="1"/>
    <col min="13571" max="13571" width="19.28515625" style="43" customWidth="1"/>
    <col min="13572" max="13572" width="19.5703125" style="43" customWidth="1"/>
    <col min="13573" max="13573" width="17.28515625" style="43" bestFit="1" customWidth="1"/>
    <col min="13574" max="13824" width="11.42578125" style="43"/>
    <col min="13825" max="13825" width="9.7109375" style="43" customWidth="1"/>
    <col min="13826" max="13826" width="77.85546875" style="43" customWidth="1"/>
    <col min="13827" max="13827" width="19.28515625" style="43" customWidth="1"/>
    <col min="13828" max="13828" width="19.5703125" style="43" customWidth="1"/>
    <col min="13829" max="13829" width="17.28515625" style="43" bestFit="1" customWidth="1"/>
    <col min="13830" max="14080" width="11.42578125" style="43"/>
    <col min="14081" max="14081" width="9.7109375" style="43" customWidth="1"/>
    <col min="14082" max="14082" width="77.85546875" style="43" customWidth="1"/>
    <col min="14083" max="14083" width="19.28515625" style="43" customWidth="1"/>
    <col min="14084" max="14084" width="19.5703125" style="43" customWidth="1"/>
    <col min="14085" max="14085" width="17.28515625" style="43" bestFit="1" customWidth="1"/>
    <col min="14086" max="14336" width="11.42578125" style="43"/>
    <col min="14337" max="14337" width="9.7109375" style="43" customWidth="1"/>
    <col min="14338" max="14338" width="77.85546875" style="43" customWidth="1"/>
    <col min="14339" max="14339" width="19.28515625" style="43" customWidth="1"/>
    <col min="14340" max="14340" width="19.5703125" style="43" customWidth="1"/>
    <col min="14341" max="14341" width="17.28515625" style="43" bestFit="1" customWidth="1"/>
    <col min="14342" max="14592" width="11.42578125" style="43"/>
    <col min="14593" max="14593" width="9.7109375" style="43" customWidth="1"/>
    <col min="14594" max="14594" width="77.85546875" style="43" customWidth="1"/>
    <col min="14595" max="14595" width="19.28515625" style="43" customWidth="1"/>
    <col min="14596" max="14596" width="19.5703125" style="43" customWidth="1"/>
    <col min="14597" max="14597" width="17.28515625" style="43" bestFit="1" customWidth="1"/>
    <col min="14598" max="14848" width="11.42578125" style="43"/>
    <col min="14849" max="14849" width="9.7109375" style="43" customWidth="1"/>
    <col min="14850" max="14850" width="77.85546875" style="43" customWidth="1"/>
    <col min="14851" max="14851" width="19.28515625" style="43" customWidth="1"/>
    <col min="14852" max="14852" width="19.5703125" style="43" customWidth="1"/>
    <col min="14853" max="14853" width="17.28515625" style="43" bestFit="1" customWidth="1"/>
    <col min="14854" max="15104" width="11.42578125" style="43"/>
    <col min="15105" max="15105" width="9.7109375" style="43" customWidth="1"/>
    <col min="15106" max="15106" width="77.85546875" style="43" customWidth="1"/>
    <col min="15107" max="15107" width="19.28515625" style="43" customWidth="1"/>
    <col min="15108" max="15108" width="19.5703125" style="43" customWidth="1"/>
    <col min="15109" max="15109" width="17.28515625" style="43" bestFit="1" customWidth="1"/>
    <col min="15110" max="15360" width="11.42578125" style="43"/>
    <col min="15361" max="15361" width="9.7109375" style="43" customWidth="1"/>
    <col min="15362" max="15362" width="77.85546875" style="43" customWidth="1"/>
    <col min="15363" max="15363" width="19.28515625" style="43" customWidth="1"/>
    <col min="15364" max="15364" width="19.5703125" style="43" customWidth="1"/>
    <col min="15365" max="15365" width="17.28515625" style="43" bestFit="1" customWidth="1"/>
    <col min="15366" max="15616" width="11.42578125" style="43"/>
    <col min="15617" max="15617" width="9.7109375" style="43" customWidth="1"/>
    <col min="15618" max="15618" width="77.85546875" style="43" customWidth="1"/>
    <col min="15619" max="15619" width="19.28515625" style="43" customWidth="1"/>
    <col min="15620" max="15620" width="19.5703125" style="43" customWidth="1"/>
    <col min="15621" max="15621" width="17.28515625" style="43" bestFit="1" customWidth="1"/>
    <col min="15622" max="15872" width="11.42578125" style="43"/>
    <col min="15873" max="15873" width="9.7109375" style="43" customWidth="1"/>
    <col min="15874" max="15874" width="77.85546875" style="43" customWidth="1"/>
    <col min="15875" max="15875" width="19.28515625" style="43" customWidth="1"/>
    <col min="15876" max="15876" width="19.5703125" style="43" customWidth="1"/>
    <col min="15877" max="15877" width="17.28515625" style="43" bestFit="1" customWidth="1"/>
    <col min="15878" max="16128" width="11.42578125" style="43"/>
    <col min="16129" max="16129" width="9.7109375" style="43" customWidth="1"/>
    <col min="16130" max="16130" width="77.85546875" style="43" customWidth="1"/>
    <col min="16131" max="16131" width="19.28515625" style="43" customWidth="1"/>
    <col min="16132" max="16132" width="19.5703125" style="43" customWidth="1"/>
    <col min="16133" max="16133" width="17.28515625" style="43" bestFit="1" customWidth="1"/>
    <col min="16134" max="16384" width="11.42578125" style="43"/>
  </cols>
  <sheetData>
    <row r="1" spans="1:4" s="39" customFormat="1" ht="14.25" x14ac:dyDescent="0.2">
      <c r="A1" s="91" t="s">
        <v>1</v>
      </c>
      <c r="B1" s="91"/>
      <c r="C1" s="91"/>
      <c r="D1" s="36"/>
    </row>
    <row r="2" spans="1:4" ht="14.25" x14ac:dyDescent="0.2">
      <c r="A2" s="91" t="str">
        <f>+[4]SOLICITUD!A2</f>
        <v xml:space="preserve"> MODIFICACIÓN  PRESUPUESTARIA Nº2-2019</v>
      </c>
      <c r="B2" s="91"/>
      <c r="C2" s="91"/>
    </row>
    <row r="3" spans="1:4" ht="12.75" customHeight="1" x14ac:dyDescent="0.2">
      <c r="A3" s="91" t="s">
        <v>206</v>
      </c>
      <c r="B3" s="91"/>
      <c r="C3" s="91"/>
    </row>
    <row r="4" spans="1:4" x14ac:dyDescent="0.2">
      <c r="A4" s="44"/>
      <c r="B4" s="45"/>
    </row>
    <row r="5" spans="1:4" x14ac:dyDescent="0.2">
      <c r="A5" s="47" t="s">
        <v>27</v>
      </c>
      <c r="B5" s="48"/>
      <c r="C5" s="49"/>
    </row>
    <row r="6" spans="1:4" x14ac:dyDescent="0.2">
      <c r="A6" s="44"/>
      <c r="B6" s="45"/>
    </row>
    <row r="7" spans="1:4" x14ac:dyDescent="0.2">
      <c r="A7" s="50" t="s">
        <v>9</v>
      </c>
      <c r="B7" s="51" t="s">
        <v>69</v>
      </c>
      <c r="C7" s="52"/>
    </row>
    <row r="8" spans="1:4" x14ac:dyDescent="0.2">
      <c r="A8" s="56"/>
      <c r="B8" s="51"/>
      <c r="C8" s="52"/>
    </row>
    <row r="9" spans="1:4" x14ac:dyDescent="0.2">
      <c r="A9" s="58"/>
      <c r="B9" s="58"/>
      <c r="C9" s="52"/>
    </row>
    <row r="10" spans="1:4" x14ac:dyDescent="0.2">
      <c r="A10" s="56" t="s">
        <v>77</v>
      </c>
      <c r="B10" s="51" t="s">
        <v>28</v>
      </c>
      <c r="C10" s="36">
        <f>+C12</f>
        <v>37000000</v>
      </c>
    </row>
    <row r="11" spans="1:4" x14ac:dyDescent="0.2">
      <c r="A11" s="56"/>
      <c r="B11" s="51"/>
      <c r="C11" s="52"/>
    </row>
    <row r="12" spans="1:4" x14ac:dyDescent="0.2">
      <c r="A12" s="56" t="s">
        <v>82</v>
      </c>
      <c r="B12" s="51" t="s">
        <v>29</v>
      </c>
      <c r="C12" s="46">
        <f>SUM(C13:C14)</f>
        <v>37000000</v>
      </c>
    </row>
    <row r="13" spans="1:4" x14ac:dyDescent="0.2">
      <c r="B13" s="57"/>
      <c r="C13" s="52"/>
    </row>
    <row r="14" spans="1:4" ht="18.75" customHeight="1" x14ac:dyDescent="0.2">
      <c r="A14" s="57" t="s">
        <v>30</v>
      </c>
      <c r="B14" s="57" t="s">
        <v>87</v>
      </c>
      <c r="C14" s="52">
        <v>37000000</v>
      </c>
    </row>
    <row r="15" spans="1:4" ht="285" customHeight="1" x14ac:dyDescent="0.2">
      <c r="B15" s="81" t="s">
        <v>207</v>
      </c>
      <c r="C15" s="52"/>
    </row>
    <row r="16" spans="1:4" ht="235.5" customHeight="1" x14ac:dyDescent="0.2">
      <c r="B16" s="81" t="s">
        <v>208</v>
      </c>
      <c r="C16" s="52"/>
    </row>
    <row r="17" spans="1:3" ht="138" customHeight="1" x14ac:dyDescent="0.2">
      <c r="B17" s="81" t="s">
        <v>209</v>
      </c>
      <c r="C17" s="52"/>
    </row>
    <row r="18" spans="1:3" x14ac:dyDescent="0.2">
      <c r="B18" s="57"/>
      <c r="C18" s="52"/>
    </row>
    <row r="19" spans="1:3" ht="13.5" thickBot="1" x14ac:dyDescent="0.25">
      <c r="B19" s="67" t="s">
        <v>157</v>
      </c>
      <c r="C19" s="79">
        <f>+C14</f>
        <v>37000000</v>
      </c>
    </row>
    <row r="20" spans="1:3" ht="13.5" thickTop="1" x14ac:dyDescent="0.2">
      <c r="A20" s="44"/>
      <c r="B20" s="67"/>
    </row>
    <row r="21" spans="1:3" x14ac:dyDescent="0.2">
      <c r="A21" s="69" t="s">
        <v>158</v>
      </c>
      <c r="B21" s="70"/>
      <c r="C21" s="46" t="s">
        <v>11</v>
      </c>
    </row>
    <row r="22" spans="1:3" x14ac:dyDescent="0.2">
      <c r="A22" s="71"/>
      <c r="B22" s="67"/>
      <c r="C22" s="76"/>
    </row>
    <row r="23" spans="1:3" x14ac:dyDescent="0.2">
      <c r="A23" s="50" t="s">
        <v>130</v>
      </c>
      <c r="B23" s="56" t="s">
        <v>33</v>
      </c>
      <c r="C23" s="75">
        <f>+C25</f>
        <v>37000000</v>
      </c>
    </row>
    <row r="24" spans="1:3" x14ac:dyDescent="0.2">
      <c r="A24" s="50"/>
      <c r="B24" s="56"/>
      <c r="C24" s="52"/>
    </row>
    <row r="25" spans="1:3" x14ac:dyDescent="0.2">
      <c r="A25" s="50" t="s">
        <v>131</v>
      </c>
      <c r="B25" s="56" t="s">
        <v>34</v>
      </c>
      <c r="C25" s="46">
        <f>SUM(C26:C28)</f>
        <v>37000000</v>
      </c>
    </row>
    <row r="26" spans="1:3" x14ac:dyDescent="0.2">
      <c r="A26" s="57" t="s">
        <v>38</v>
      </c>
      <c r="B26" s="57" t="s">
        <v>39</v>
      </c>
      <c r="C26" s="52">
        <v>37000000</v>
      </c>
    </row>
    <row r="27" spans="1:3" ht="81.75" customHeight="1" x14ac:dyDescent="0.2">
      <c r="B27" s="63" t="s">
        <v>210</v>
      </c>
      <c r="C27" s="52"/>
    </row>
    <row r="28" spans="1:3" x14ac:dyDescent="0.2">
      <c r="A28" s="44"/>
      <c r="B28" s="57"/>
      <c r="C28" s="52"/>
    </row>
    <row r="29" spans="1:3" x14ac:dyDescent="0.2">
      <c r="A29" s="44"/>
      <c r="B29" s="57"/>
      <c r="C29" s="52"/>
    </row>
    <row r="30" spans="1:3" ht="13.5" thickBot="1" x14ac:dyDescent="0.25">
      <c r="A30" s="44"/>
      <c r="B30" s="67" t="s">
        <v>198</v>
      </c>
      <c r="C30" s="68">
        <f>+C23</f>
        <v>37000000</v>
      </c>
    </row>
    <row r="31" spans="1:3" ht="13.5" thickTop="1" x14ac:dyDescent="0.2"/>
    <row r="33" spans="2:2" ht="113.25" customHeight="1" x14ac:dyDescent="0.2">
      <c r="B33" s="62" t="s">
        <v>211</v>
      </c>
    </row>
  </sheetData>
  <mergeCells count="3">
    <mergeCell ref="A1:C1"/>
    <mergeCell ref="A2:C2"/>
    <mergeCell ref="A3:C3"/>
  </mergeCells>
  <printOptions horizontalCentered="1" verticalCentered="1"/>
  <pageMargins left="0.39370078740157483" right="0.39370078740157483" top="0.39370078740157483" bottom="0.39370078740157483" header="0" footer="0"/>
  <pageSetup scale="85" fitToWidth="2" orientation="portrait" r:id="rId1"/>
  <headerFooter alignWithMargins="0"/>
  <rowBreaks count="1" manualBreakCount="1">
    <brk id="20"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tabSelected="1" zoomScaleNormal="100" zoomScaleSheetLayoutView="100" workbookViewId="0">
      <selection sqref="A1:D1"/>
    </sheetView>
  </sheetViews>
  <sheetFormatPr baseColWidth="10" defaultRowHeight="12.75" x14ac:dyDescent="0.2"/>
  <cols>
    <col min="1" max="1" width="9.7109375" style="44" customWidth="1"/>
    <col min="2" max="2" width="51.28515625" style="45" customWidth="1"/>
    <col min="3" max="3" width="23.28515625" style="40" customWidth="1"/>
    <col min="4" max="4" width="23.42578125" style="46" customWidth="1"/>
    <col min="5" max="5" width="19.5703125" style="40" hidden="1" customWidth="1"/>
    <col min="6" max="6" width="16.28515625" style="41" hidden="1" customWidth="1"/>
    <col min="7" max="7" width="12.7109375" style="41" hidden="1" customWidth="1"/>
    <col min="8" max="8" width="14.85546875" style="42" hidden="1" customWidth="1"/>
    <col min="9" max="9" width="21.28515625" style="43" hidden="1" customWidth="1"/>
    <col min="10" max="16" width="0" style="43" hidden="1" customWidth="1"/>
    <col min="17" max="17" width="17.28515625" style="43" bestFit="1" customWidth="1"/>
    <col min="18" max="18" width="21.42578125" style="43" customWidth="1"/>
    <col min="19" max="19" width="11.42578125" style="43"/>
    <col min="20" max="20" width="14.5703125" style="43" bestFit="1" customWidth="1"/>
    <col min="21" max="16384" width="11.42578125" style="43"/>
  </cols>
  <sheetData>
    <row r="1" spans="1:11" s="39" customFormat="1" ht="14.25" x14ac:dyDescent="0.2">
      <c r="A1" s="91" t="s">
        <v>1</v>
      </c>
      <c r="B1" s="91"/>
      <c r="C1" s="91"/>
      <c r="D1" s="91"/>
      <c r="E1" s="36"/>
      <c r="F1" s="37"/>
      <c r="G1" s="37"/>
      <c r="H1" s="38"/>
    </row>
    <row r="2" spans="1:11" ht="14.25" customHeight="1" x14ac:dyDescent="0.2">
      <c r="A2" s="91" t="str">
        <f>+[5]SOLICITUD!A2</f>
        <v xml:space="preserve"> MODIFICACIÓN  PRESUPUESTARIA Nº3-2019</v>
      </c>
      <c r="B2" s="91"/>
      <c r="C2" s="91"/>
      <c r="D2" s="91"/>
    </row>
    <row r="3" spans="1:11" ht="13.5" customHeight="1" x14ac:dyDescent="0.2">
      <c r="B3" s="91"/>
      <c r="C3" s="91"/>
      <c r="D3" s="91"/>
      <c r="E3" s="91"/>
    </row>
    <row r="4" spans="1:11" ht="10.5" customHeight="1" x14ac:dyDescent="0.2"/>
    <row r="5" spans="1:11" x14ac:dyDescent="0.2">
      <c r="A5" s="47" t="s">
        <v>27</v>
      </c>
      <c r="B5" s="48"/>
      <c r="C5" s="49"/>
      <c r="D5" s="49"/>
    </row>
    <row r="6" spans="1:11" ht="11.25" customHeight="1" x14ac:dyDescent="0.2"/>
    <row r="7" spans="1:11" x14ac:dyDescent="0.2">
      <c r="A7" s="50" t="s">
        <v>9</v>
      </c>
      <c r="B7" s="51" t="s">
        <v>69</v>
      </c>
      <c r="C7" s="52"/>
      <c r="F7" s="53">
        <v>1</v>
      </c>
      <c r="G7" s="53">
        <v>2</v>
      </c>
      <c r="H7" s="54">
        <v>3</v>
      </c>
      <c r="I7" s="55"/>
      <c r="J7" s="55"/>
      <c r="K7" s="55"/>
    </row>
    <row r="8" spans="1:11" x14ac:dyDescent="0.2">
      <c r="A8" s="56"/>
      <c r="B8" s="51"/>
      <c r="C8" s="52"/>
      <c r="F8" s="53"/>
      <c r="G8" s="53"/>
      <c r="H8" s="54"/>
      <c r="I8" s="55"/>
      <c r="J8" s="55"/>
      <c r="K8" s="55"/>
    </row>
    <row r="9" spans="1:11" x14ac:dyDescent="0.2">
      <c r="A9" s="56">
        <v>0</v>
      </c>
      <c r="B9" s="51" t="s">
        <v>70</v>
      </c>
      <c r="C9" s="52"/>
      <c r="D9" s="46">
        <f>+C11</f>
        <v>1000000</v>
      </c>
      <c r="F9" s="53"/>
      <c r="G9" s="53"/>
      <c r="H9" s="54"/>
      <c r="I9" s="55"/>
      <c r="J9" s="55"/>
      <c r="K9" s="55"/>
    </row>
    <row r="10" spans="1:11" x14ac:dyDescent="0.2">
      <c r="A10" s="56"/>
      <c r="B10" s="51"/>
      <c r="C10" s="52"/>
      <c r="F10" s="53"/>
      <c r="G10" s="53"/>
      <c r="H10" s="54"/>
      <c r="I10" s="55"/>
      <c r="J10" s="55"/>
      <c r="K10" s="55"/>
    </row>
    <row r="11" spans="1:11" ht="25.5" x14ac:dyDescent="0.2">
      <c r="A11" s="56">
        <v>0.05</v>
      </c>
      <c r="B11" s="51" t="s">
        <v>270</v>
      </c>
      <c r="C11" s="46">
        <f>+C12</f>
        <v>1000000</v>
      </c>
      <c r="F11" s="53"/>
      <c r="G11" s="53"/>
      <c r="H11" s="54"/>
      <c r="I11" s="55"/>
      <c r="J11" s="55"/>
      <c r="K11" s="55"/>
    </row>
    <row r="12" spans="1:11" ht="25.5" x14ac:dyDescent="0.2">
      <c r="A12" s="57" t="s">
        <v>252</v>
      </c>
      <c r="B12" s="45" t="s">
        <v>269</v>
      </c>
      <c r="C12" s="52">
        <v>1000000</v>
      </c>
      <c r="F12" s="53"/>
      <c r="G12" s="53"/>
      <c r="H12" s="54"/>
      <c r="I12" s="55"/>
      <c r="J12" s="55"/>
      <c r="K12" s="55"/>
    </row>
    <row r="13" spans="1:11" x14ac:dyDescent="0.2">
      <c r="A13" s="58"/>
      <c r="B13" s="58"/>
      <c r="C13" s="52"/>
      <c r="F13" s="53"/>
      <c r="G13" s="53"/>
      <c r="H13" s="54"/>
      <c r="I13" s="55"/>
      <c r="J13" s="55"/>
      <c r="K13" s="55"/>
    </row>
    <row r="14" spans="1:11" hidden="1" x14ac:dyDescent="0.2">
      <c r="A14" s="56">
        <v>0.02</v>
      </c>
      <c r="B14" s="51" t="s">
        <v>74</v>
      </c>
      <c r="C14" s="46">
        <f>SUM(C15:C15)</f>
        <v>0</v>
      </c>
      <c r="F14" s="53"/>
      <c r="G14" s="53"/>
      <c r="H14" s="54"/>
      <c r="I14" s="55"/>
      <c r="J14" s="55"/>
      <c r="K14" s="55"/>
    </row>
    <row r="15" spans="1:11" hidden="1" x14ac:dyDescent="0.2">
      <c r="A15" s="58" t="s">
        <v>75</v>
      </c>
      <c r="B15" s="58" t="s">
        <v>76</v>
      </c>
      <c r="C15" s="52"/>
      <c r="F15" s="53"/>
      <c r="G15" s="53"/>
      <c r="H15" s="54"/>
      <c r="I15" s="55"/>
      <c r="J15" s="55"/>
      <c r="K15" s="55"/>
    </row>
    <row r="16" spans="1:11" hidden="1" x14ac:dyDescent="0.2">
      <c r="A16" s="56"/>
      <c r="B16" s="51"/>
      <c r="C16" s="46"/>
      <c r="F16" s="53"/>
      <c r="G16" s="53"/>
      <c r="H16" s="54"/>
      <c r="I16" s="55"/>
      <c r="J16" s="55"/>
      <c r="K16" s="55"/>
    </row>
    <row r="17" spans="1:11" x14ac:dyDescent="0.2">
      <c r="A17" s="56" t="s">
        <v>77</v>
      </c>
      <c r="B17" s="51" t="s">
        <v>28</v>
      </c>
      <c r="C17" s="52"/>
      <c r="D17" s="46">
        <f>+C22+C27+C32+C35</f>
        <v>35526000</v>
      </c>
      <c r="F17" s="53"/>
      <c r="G17" s="53"/>
      <c r="H17" s="54"/>
      <c r="I17" s="55"/>
      <c r="J17" s="55"/>
      <c r="K17" s="55"/>
    </row>
    <row r="18" spans="1:11" x14ac:dyDescent="0.2">
      <c r="A18" s="56"/>
      <c r="B18" s="51"/>
      <c r="C18" s="52"/>
      <c r="F18" s="53"/>
      <c r="G18" s="53"/>
      <c r="H18" s="54"/>
      <c r="I18" s="55"/>
      <c r="J18" s="55"/>
      <c r="K18" s="55"/>
    </row>
    <row r="19" spans="1:11" hidden="1" x14ac:dyDescent="0.2">
      <c r="A19" s="56" t="s">
        <v>78</v>
      </c>
      <c r="B19" s="51" t="s">
        <v>79</v>
      </c>
      <c r="C19" s="46">
        <f>+C20</f>
        <v>0</v>
      </c>
      <c r="F19" s="53"/>
      <c r="G19" s="53"/>
      <c r="H19" s="54"/>
      <c r="I19" s="55"/>
      <c r="J19" s="55"/>
      <c r="K19" s="55"/>
    </row>
    <row r="20" spans="1:11" hidden="1" x14ac:dyDescent="0.2">
      <c r="A20" s="57" t="s">
        <v>80</v>
      </c>
      <c r="B20" s="57" t="s">
        <v>81</v>
      </c>
      <c r="C20" s="52"/>
      <c r="F20" s="53"/>
      <c r="G20" s="53"/>
      <c r="H20" s="54"/>
      <c r="I20" s="55"/>
      <c r="J20" s="55"/>
      <c r="K20" s="55"/>
    </row>
    <row r="21" spans="1:11" hidden="1" x14ac:dyDescent="0.2">
      <c r="A21" s="56"/>
      <c r="B21" s="51"/>
      <c r="C21" s="52"/>
      <c r="F21" s="53"/>
      <c r="G21" s="53"/>
      <c r="H21" s="54"/>
      <c r="I21" s="55"/>
      <c r="J21" s="55"/>
      <c r="K21" s="55"/>
    </row>
    <row r="22" spans="1:11" x14ac:dyDescent="0.2">
      <c r="A22" s="56" t="s">
        <v>82</v>
      </c>
      <c r="B22" s="51" t="s">
        <v>29</v>
      </c>
      <c r="C22" s="46">
        <f>SUM(C23:C25)</f>
        <v>14640000</v>
      </c>
      <c r="F22" s="53"/>
      <c r="G22" s="53"/>
      <c r="H22" s="54"/>
      <c r="I22" s="55"/>
      <c r="J22" s="55"/>
      <c r="K22" s="55"/>
    </row>
    <row r="23" spans="1:11" x14ac:dyDescent="0.2">
      <c r="A23" s="57" t="s">
        <v>83</v>
      </c>
      <c r="B23" s="57" t="s">
        <v>84</v>
      </c>
      <c r="C23" s="52">
        <v>800000</v>
      </c>
      <c r="F23" s="53"/>
      <c r="G23" s="53"/>
      <c r="H23" s="54"/>
      <c r="I23" s="55"/>
      <c r="J23" s="55"/>
      <c r="K23" s="55"/>
    </row>
    <row r="24" spans="1:11" hidden="1" x14ac:dyDescent="0.2">
      <c r="A24" s="57" t="s">
        <v>85</v>
      </c>
      <c r="B24" s="57" t="s">
        <v>86</v>
      </c>
      <c r="C24" s="52"/>
      <c r="F24" s="53"/>
      <c r="G24" s="53"/>
      <c r="H24" s="54"/>
      <c r="I24" s="55"/>
      <c r="J24" s="55"/>
      <c r="K24" s="55"/>
    </row>
    <row r="25" spans="1:11" x14ac:dyDescent="0.2">
      <c r="A25" s="57" t="s">
        <v>30</v>
      </c>
      <c r="B25" s="57" t="s">
        <v>87</v>
      </c>
      <c r="C25" s="52">
        <v>13840000</v>
      </c>
      <c r="F25" s="53"/>
      <c r="G25" s="53"/>
      <c r="H25" s="54"/>
      <c r="I25" s="55"/>
      <c r="J25" s="55"/>
      <c r="K25" s="55"/>
    </row>
    <row r="26" spans="1:11" x14ac:dyDescent="0.2">
      <c r="A26" s="57"/>
      <c r="B26" s="59"/>
      <c r="C26" s="52"/>
      <c r="F26" s="53"/>
      <c r="G26" s="53"/>
      <c r="H26" s="54"/>
      <c r="I26" s="55"/>
      <c r="J26" s="55"/>
      <c r="K26" s="55"/>
    </row>
    <row r="27" spans="1:11" x14ac:dyDescent="0.2">
      <c r="A27" s="56" t="s">
        <v>88</v>
      </c>
      <c r="B27" s="60" t="s">
        <v>89</v>
      </c>
      <c r="C27" s="46">
        <f>SUM(C28:C30)</f>
        <v>10319908.879999999</v>
      </c>
      <c r="F27" s="85">
        <v>0.46</v>
      </c>
      <c r="G27" s="85">
        <v>0.13</v>
      </c>
      <c r="H27" s="84">
        <v>0.41</v>
      </c>
      <c r="I27" s="55"/>
      <c r="J27" s="55"/>
      <c r="K27" s="55"/>
    </row>
    <row r="28" spans="1:11" x14ac:dyDescent="0.2">
      <c r="A28" s="57" t="s">
        <v>90</v>
      </c>
      <c r="B28" s="57" t="s">
        <v>91</v>
      </c>
      <c r="C28" s="52">
        <v>9000</v>
      </c>
      <c r="F28" s="83"/>
      <c r="G28" s="83"/>
      <c r="H28" s="82"/>
      <c r="I28" s="55"/>
      <c r="J28" s="55"/>
      <c r="K28" s="55"/>
    </row>
    <row r="29" spans="1:11" ht="73.5" customHeight="1" x14ac:dyDescent="0.2">
      <c r="A29" s="57" t="s">
        <v>92</v>
      </c>
      <c r="B29" s="57" t="s">
        <v>93</v>
      </c>
      <c r="C29" s="52">
        <v>7758908.8799999999</v>
      </c>
      <c r="F29" s="83"/>
      <c r="G29" s="83"/>
      <c r="H29" s="82"/>
      <c r="I29" s="55"/>
      <c r="J29" s="55"/>
      <c r="K29" s="55"/>
    </row>
    <row r="30" spans="1:11" x14ac:dyDescent="0.2">
      <c r="A30" s="57" t="s">
        <v>94</v>
      </c>
      <c r="B30" s="57" t="s">
        <v>95</v>
      </c>
      <c r="C30" s="52">
        <v>2552000</v>
      </c>
      <c r="F30" s="83"/>
      <c r="G30" s="83"/>
      <c r="H30" s="82"/>
      <c r="I30" s="55"/>
      <c r="J30" s="55"/>
      <c r="K30" s="55"/>
    </row>
    <row r="31" spans="1:11" x14ac:dyDescent="0.2">
      <c r="A31" s="57"/>
      <c r="B31" s="57"/>
      <c r="C31" s="52"/>
      <c r="F31" s="83"/>
      <c r="G31" s="83"/>
      <c r="H31" s="82"/>
      <c r="I31" s="55"/>
      <c r="J31" s="55"/>
      <c r="K31" s="55"/>
    </row>
    <row r="32" spans="1:11" x14ac:dyDescent="0.2">
      <c r="A32" s="50" t="s">
        <v>100</v>
      </c>
      <c r="B32" s="61" t="s">
        <v>101</v>
      </c>
      <c r="C32" s="46">
        <f>SUM(C33)</f>
        <v>2041091.12</v>
      </c>
      <c r="F32" s="83"/>
      <c r="G32" s="83"/>
      <c r="H32" s="82"/>
      <c r="I32" s="55"/>
      <c r="J32" s="55"/>
      <c r="K32" s="55"/>
    </row>
    <row r="33" spans="1:11" x14ac:dyDescent="0.2">
      <c r="A33" s="44" t="s">
        <v>102</v>
      </c>
      <c r="B33" s="57" t="s">
        <v>103</v>
      </c>
      <c r="C33" s="52">
        <f>3031091.12-990000</f>
        <v>2041091.12</v>
      </c>
      <c r="F33" s="83"/>
      <c r="G33" s="83"/>
      <c r="H33" s="82"/>
      <c r="I33" s="55"/>
      <c r="J33" s="55"/>
      <c r="K33" s="55"/>
    </row>
    <row r="34" spans="1:11" x14ac:dyDescent="0.2">
      <c r="A34" s="57"/>
      <c r="B34" s="57"/>
      <c r="C34" s="52"/>
      <c r="F34" s="83"/>
      <c r="G34" s="83"/>
      <c r="H34" s="82"/>
      <c r="I34" s="55"/>
      <c r="J34" s="55"/>
      <c r="K34" s="55"/>
    </row>
    <row r="35" spans="1:11" x14ac:dyDescent="0.2">
      <c r="A35" s="56" t="s">
        <v>104</v>
      </c>
      <c r="B35" s="51" t="s">
        <v>105</v>
      </c>
      <c r="C35" s="46">
        <f>SUM(C36:C38)</f>
        <v>8525000</v>
      </c>
      <c r="F35" s="83"/>
      <c r="G35" s="83"/>
      <c r="H35" s="82"/>
      <c r="I35" s="55"/>
      <c r="J35" s="55"/>
      <c r="K35" s="55"/>
    </row>
    <row r="36" spans="1:11" ht="48.75" customHeight="1" x14ac:dyDescent="0.2">
      <c r="A36" s="57" t="s">
        <v>106</v>
      </c>
      <c r="B36" s="57" t="s">
        <v>268</v>
      </c>
      <c r="C36" s="52">
        <v>1149450</v>
      </c>
      <c r="F36" s="83"/>
      <c r="G36" s="83"/>
      <c r="H36" s="82"/>
      <c r="I36" s="55"/>
      <c r="J36" s="55"/>
      <c r="K36" s="55"/>
    </row>
    <row r="37" spans="1:11" x14ac:dyDescent="0.2">
      <c r="A37" s="57" t="s">
        <v>267</v>
      </c>
      <c r="B37" s="57" t="s">
        <v>266</v>
      </c>
      <c r="C37" s="52">
        <v>7250000</v>
      </c>
      <c r="F37" s="83"/>
      <c r="G37" s="83"/>
      <c r="H37" s="82"/>
      <c r="I37" s="55"/>
      <c r="J37" s="55"/>
      <c r="K37" s="55"/>
    </row>
    <row r="38" spans="1:11" x14ac:dyDescent="0.2">
      <c r="A38" s="57" t="s">
        <v>108</v>
      </c>
      <c r="B38" s="57" t="s">
        <v>109</v>
      </c>
      <c r="C38" s="52">
        <v>125550</v>
      </c>
      <c r="F38" s="83"/>
      <c r="G38" s="83"/>
      <c r="H38" s="82"/>
      <c r="I38" s="55"/>
      <c r="J38" s="55"/>
      <c r="K38" s="55"/>
    </row>
    <row r="39" spans="1:11" x14ac:dyDescent="0.2">
      <c r="A39" s="57"/>
      <c r="B39" s="57"/>
      <c r="C39" s="52"/>
      <c r="F39" s="83"/>
      <c r="G39" s="83"/>
      <c r="H39" s="82"/>
      <c r="I39" s="55"/>
      <c r="J39" s="55"/>
      <c r="K39" s="55"/>
    </row>
    <row r="40" spans="1:11" x14ac:dyDescent="0.2">
      <c r="A40" s="57"/>
      <c r="B40" s="57"/>
      <c r="C40" s="52"/>
      <c r="F40" s="83"/>
      <c r="G40" s="83"/>
      <c r="H40" s="82"/>
      <c r="I40" s="55"/>
      <c r="J40" s="55"/>
      <c r="K40" s="55"/>
    </row>
    <row r="41" spans="1:11" x14ac:dyDescent="0.2">
      <c r="A41" s="56" t="s">
        <v>112</v>
      </c>
      <c r="B41" s="60" t="s">
        <v>113</v>
      </c>
      <c r="C41" s="52"/>
      <c r="D41" s="46">
        <f>+C43+C46</f>
        <v>3057775</v>
      </c>
    </row>
    <row r="42" spans="1:11" x14ac:dyDescent="0.2">
      <c r="A42" s="56"/>
      <c r="B42" s="60"/>
      <c r="C42" s="52"/>
    </row>
    <row r="43" spans="1:11" ht="25.5" x14ac:dyDescent="0.2">
      <c r="A43" s="56" t="s">
        <v>223</v>
      </c>
      <c r="B43" s="51" t="s">
        <v>222</v>
      </c>
      <c r="C43" s="46">
        <f>SUM(C44:C45)</f>
        <v>100000</v>
      </c>
    </row>
    <row r="44" spans="1:11" x14ac:dyDescent="0.2">
      <c r="A44" s="57" t="s">
        <v>182</v>
      </c>
      <c r="B44" s="57" t="s">
        <v>183</v>
      </c>
      <c r="C44" s="52">
        <v>100000</v>
      </c>
    </row>
    <row r="45" spans="1:11" x14ac:dyDescent="0.2">
      <c r="A45" s="57"/>
      <c r="B45" s="57"/>
      <c r="C45" s="52"/>
    </row>
    <row r="46" spans="1:11" x14ac:dyDescent="0.2">
      <c r="A46" s="56" t="s">
        <v>124</v>
      </c>
      <c r="B46" s="60" t="s">
        <v>125</v>
      </c>
      <c r="C46" s="46">
        <f>SUM(C47:C48)</f>
        <v>2957775</v>
      </c>
    </row>
    <row r="47" spans="1:11" x14ac:dyDescent="0.2">
      <c r="A47" s="57" t="s">
        <v>128</v>
      </c>
      <c r="B47" s="43" t="s">
        <v>129</v>
      </c>
      <c r="C47" s="52">
        <v>1850000</v>
      </c>
    </row>
    <row r="48" spans="1:11" x14ac:dyDescent="0.2">
      <c r="A48" s="57" t="s">
        <v>186</v>
      </c>
      <c r="B48" s="43" t="s">
        <v>187</v>
      </c>
      <c r="C48" s="52">
        <v>1107775</v>
      </c>
    </row>
    <row r="49" spans="1:4" x14ac:dyDescent="0.2">
      <c r="A49" s="57"/>
      <c r="B49" s="57"/>
      <c r="C49" s="52"/>
    </row>
    <row r="50" spans="1:4" x14ac:dyDescent="0.2">
      <c r="A50" s="56" t="s">
        <v>130</v>
      </c>
      <c r="B50" s="56" t="s">
        <v>33</v>
      </c>
      <c r="C50" s="52"/>
      <c r="D50" s="46">
        <f>+C52+C62+C59</f>
        <v>16710000</v>
      </c>
    </row>
    <row r="51" spans="1:4" x14ac:dyDescent="0.2">
      <c r="A51" s="56"/>
      <c r="B51" s="56"/>
      <c r="C51" s="52"/>
    </row>
    <row r="52" spans="1:4" x14ac:dyDescent="0.2">
      <c r="A52" s="56" t="s">
        <v>131</v>
      </c>
      <c r="B52" s="56" t="s">
        <v>34</v>
      </c>
      <c r="C52" s="46">
        <f>SUM(C53:C57)</f>
        <v>210000</v>
      </c>
    </row>
    <row r="53" spans="1:4" hidden="1" x14ac:dyDescent="0.2">
      <c r="A53" s="57" t="s">
        <v>132</v>
      </c>
      <c r="B53" s="57" t="s">
        <v>133</v>
      </c>
      <c r="C53" s="52"/>
    </row>
    <row r="54" spans="1:4" x14ac:dyDescent="0.2">
      <c r="A54" s="57" t="s">
        <v>35</v>
      </c>
      <c r="B54" s="57" t="s">
        <v>36</v>
      </c>
      <c r="C54" s="52">
        <v>210000</v>
      </c>
    </row>
    <row r="55" spans="1:4" hidden="1" x14ac:dyDescent="0.2">
      <c r="A55" s="57" t="s">
        <v>38</v>
      </c>
      <c r="B55" s="57" t="s">
        <v>134</v>
      </c>
      <c r="C55" s="52"/>
    </row>
    <row r="56" spans="1:4" hidden="1" x14ac:dyDescent="0.2">
      <c r="A56" s="57" t="s">
        <v>135</v>
      </c>
      <c r="B56" s="57" t="s">
        <v>136</v>
      </c>
      <c r="C56" s="52"/>
    </row>
    <row r="57" spans="1:4" hidden="1" x14ac:dyDescent="0.2">
      <c r="A57" s="57" t="s">
        <v>137</v>
      </c>
      <c r="B57" s="57" t="s">
        <v>138</v>
      </c>
      <c r="C57" s="52"/>
    </row>
    <row r="58" spans="1:4" x14ac:dyDescent="0.2">
      <c r="A58" s="57"/>
      <c r="C58" s="52"/>
    </row>
    <row r="59" spans="1:4" x14ac:dyDescent="0.2">
      <c r="A59" s="56" t="s">
        <v>141</v>
      </c>
      <c r="B59" s="56" t="s">
        <v>48</v>
      </c>
      <c r="C59" s="46">
        <f>SUM(C60:C61)</f>
        <v>16500000</v>
      </c>
    </row>
    <row r="60" spans="1:4" x14ac:dyDescent="0.2">
      <c r="A60" s="57" t="s">
        <v>49</v>
      </c>
      <c r="B60" s="57" t="s">
        <v>142</v>
      </c>
      <c r="C60" s="52">
        <v>16500000</v>
      </c>
    </row>
    <row r="61" spans="1:4" x14ac:dyDescent="0.2">
      <c r="A61" s="57"/>
      <c r="C61" s="52"/>
    </row>
    <row r="62" spans="1:4" hidden="1" x14ac:dyDescent="0.2">
      <c r="A62" s="56" t="s">
        <v>143</v>
      </c>
      <c r="B62" s="51" t="s">
        <v>43</v>
      </c>
      <c r="C62" s="46">
        <f>+C63</f>
        <v>0</v>
      </c>
    </row>
    <row r="63" spans="1:4" hidden="1" x14ac:dyDescent="0.2">
      <c r="A63" s="57" t="s">
        <v>46</v>
      </c>
      <c r="B63" s="45" t="s">
        <v>47</v>
      </c>
      <c r="C63" s="52"/>
    </row>
    <row r="64" spans="1:4" x14ac:dyDescent="0.2">
      <c r="A64" s="57"/>
      <c r="C64" s="52"/>
    </row>
    <row r="65" spans="1:20" x14ac:dyDescent="0.2">
      <c r="A65" s="56">
        <v>6</v>
      </c>
      <c r="B65" s="62" t="s">
        <v>144</v>
      </c>
      <c r="C65" s="52"/>
      <c r="D65" s="46">
        <f>+C67</f>
        <v>300000</v>
      </c>
    </row>
    <row r="66" spans="1:20" x14ac:dyDescent="0.2">
      <c r="A66" s="56"/>
      <c r="B66" s="62"/>
      <c r="C66" s="52"/>
    </row>
    <row r="67" spans="1:20" ht="25.5" x14ac:dyDescent="0.2">
      <c r="A67" s="56">
        <v>6.07</v>
      </c>
      <c r="B67" s="64" t="s">
        <v>151</v>
      </c>
      <c r="C67" s="46">
        <f>+C68</f>
        <v>300000</v>
      </c>
    </row>
    <row r="68" spans="1:20" x14ac:dyDescent="0.2">
      <c r="A68" s="57" t="s">
        <v>152</v>
      </c>
      <c r="B68" s="65" t="s">
        <v>265</v>
      </c>
      <c r="C68" s="52">
        <v>300000</v>
      </c>
    </row>
    <row r="69" spans="1:20" x14ac:dyDescent="0.2">
      <c r="A69" s="57"/>
      <c r="C69" s="52"/>
    </row>
    <row r="70" spans="1:20" hidden="1" x14ac:dyDescent="0.2">
      <c r="A70" s="56">
        <v>9</v>
      </c>
      <c r="B70" s="51" t="s">
        <v>153</v>
      </c>
      <c r="C70" s="52"/>
      <c r="D70" s="46">
        <f>+C72</f>
        <v>0</v>
      </c>
    </row>
    <row r="71" spans="1:20" hidden="1" x14ac:dyDescent="0.2">
      <c r="A71" s="56"/>
      <c r="B71" s="51"/>
      <c r="C71" s="52"/>
    </row>
    <row r="72" spans="1:20" hidden="1" x14ac:dyDescent="0.2">
      <c r="A72" s="56">
        <v>9.02</v>
      </c>
      <c r="B72" s="51" t="s">
        <v>154</v>
      </c>
      <c r="C72" s="46">
        <f>+C73</f>
        <v>0</v>
      </c>
    </row>
    <row r="73" spans="1:20" hidden="1" x14ac:dyDescent="0.2">
      <c r="A73" s="57" t="s">
        <v>155</v>
      </c>
      <c r="B73" s="57" t="s">
        <v>156</v>
      </c>
      <c r="C73" s="52"/>
    </row>
    <row r="74" spans="1:20" ht="19.5" hidden="1" customHeight="1" x14ac:dyDescent="0.2">
      <c r="A74" s="57"/>
      <c r="B74" s="57"/>
      <c r="C74" s="52"/>
    </row>
    <row r="75" spans="1:20" x14ac:dyDescent="0.2">
      <c r="A75" s="57"/>
      <c r="B75" s="57"/>
      <c r="C75" s="52"/>
      <c r="Q75" s="66"/>
    </row>
    <row r="76" spans="1:20" ht="13.5" thickBot="1" x14ac:dyDescent="0.25">
      <c r="A76" s="57"/>
      <c r="B76" s="67" t="s">
        <v>157</v>
      </c>
      <c r="D76" s="68">
        <f>SUM(D9:D75)</f>
        <v>56593775</v>
      </c>
      <c r="T76" s="66"/>
    </row>
    <row r="77" spans="1:20" ht="13.5" thickTop="1" x14ac:dyDescent="0.2">
      <c r="B77" s="67"/>
    </row>
    <row r="78" spans="1:20" x14ac:dyDescent="0.2">
      <c r="A78" s="69" t="s">
        <v>158</v>
      </c>
      <c r="B78" s="70"/>
      <c r="D78" s="46" t="s">
        <v>159</v>
      </c>
    </row>
    <row r="79" spans="1:20" x14ac:dyDescent="0.2">
      <c r="A79" s="71"/>
      <c r="B79" s="67"/>
      <c r="D79" s="46" t="s">
        <v>11</v>
      </c>
    </row>
    <row r="80" spans="1:20" x14ac:dyDescent="0.2">
      <c r="A80" s="71" t="s">
        <v>9</v>
      </c>
      <c r="B80" s="67" t="s">
        <v>69</v>
      </c>
    </row>
    <row r="81" spans="1:4" x14ac:dyDescent="0.2">
      <c r="A81" s="71"/>
      <c r="B81" s="67"/>
    </row>
    <row r="82" spans="1:4" x14ac:dyDescent="0.2">
      <c r="A82" s="56">
        <v>0</v>
      </c>
      <c r="B82" s="60" t="s">
        <v>70</v>
      </c>
      <c r="C82" s="52"/>
      <c r="D82" s="46">
        <f>+C84</f>
        <v>1000000</v>
      </c>
    </row>
    <row r="83" spans="1:4" x14ac:dyDescent="0.2">
      <c r="A83" s="50"/>
      <c r="B83" s="60"/>
      <c r="C83" s="52"/>
    </row>
    <row r="84" spans="1:4" x14ac:dyDescent="0.2">
      <c r="A84" s="56">
        <v>0.01</v>
      </c>
      <c r="B84" s="51" t="s">
        <v>71</v>
      </c>
      <c r="C84" s="46">
        <f>+C85</f>
        <v>1000000</v>
      </c>
    </row>
    <row r="85" spans="1:4" x14ac:dyDescent="0.2">
      <c r="A85" s="72" t="s">
        <v>160</v>
      </c>
      <c r="B85" s="58" t="s">
        <v>161</v>
      </c>
      <c r="C85" s="52">
        <v>1000000</v>
      </c>
    </row>
    <row r="86" spans="1:4" x14ac:dyDescent="0.2">
      <c r="A86" s="72"/>
      <c r="B86" s="58"/>
      <c r="C86" s="52"/>
    </row>
    <row r="87" spans="1:4" hidden="1" x14ac:dyDescent="0.2">
      <c r="A87" s="56">
        <v>0.02</v>
      </c>
      <c r="B87" s="62" t="s">
        <v>74</v>
      </c>
      <c r="C87" s="46">
        <f>+C88</f>
        <v>0</v>
      </c>
    </row>
    <row r="88" spans="1:4" hidden="1" x14ac:dyDescent="0.2">
      <c r="A88" s="58" t="s">
        <v>264</v>
      </c>
      <c r="B88" s="73" t="s">
        <v>263</v>
      </c>
      <c r="C88" s="52"/>
    </row>
    <row r="89" spans="1:4" hidden="1" x14ac:dyDescent="0.2">
      <c r="A89" s="58"/>
      <c r="B89" s="73"/>
      <c r="C89" s="52"/>
    </row>
    <row r="90" spans="1:4" hidden="1" x14ac:dyDescent="0.2">
      <c r="A90" s="56">
        <v>0.04</v>
      </c>
      <c r="B90" s="51" t="s">
        <v>262</v>
      </c>
      <c r="C90" s="46">
        <f>+C91</f>
        <v>0</v>
      </c>
      <c r="D90" s="74"/>
    </row>
    <row r="91" spans="1:4" hidden="1" x14ac:dyDescent="0.2">
      <c r="A91" s="58" t="s">
        <v>261</v>
      </c>
      <c r="B91" s="58" t="s">
        <v>260</v>
      </c>
      <c r="C91" s="52"/>
      <c r="D91" s="74"/>
    </row>
    <row r="92" spans="1:4" hidden="1" x14ac:dyDescent="0.2">
      <c r="A92" s="58"/>
      <c r="B92" s="58"/>
      <c r="C92" s="52"/>
      <c r="D92" s="74"/>
    </row>
    <row r="93" spans="1:4" ht="25.5" hidden="1" x14ac:dyDescent="0.2">
      <c r="A93" s="56">
        <v>0.05</v>
      </c>
      <c r="B93" s="62" t="s">
        <v>259</v>
      </c>
      <c r="C93" s="46">
        <f>SUM(C94:C97)</f>
        <v>0</v>
      </c>
      <c r="D93" s="74"/>
    </row>
    <row r="94" spans="1:4" hidden="1" x14ac:dyDescent="0.2">
      <c r="A94" s="58" t="s">
        <v>258</v>
      </c>
      <c r="B94" s="73" t="s">
        <v>257</v>
      </c>
      <c r="C94" s="52"/>
      <c r="D94" s="74"/>
    </row>
    <row r="95" spans="1:4" hidden="1" x14ac:dyDescent="0.2">
      <c r="A95" s="58" t="s">
        <v>256</v>
      </c>
      <c r="B95" s="73" t="s">
        <v>255</v>
      </c>
      <c r="C95" s="52"/>
      <c r="D95" s="74"/>
    </row>
    <row r="96" spans="1:4" hidden="1" x14ac:dyDescent="0.2">
      <c r="A96" s="58" t="s">
        <v>254</v>
      </c>
      <c r="B96" s="73" t="s">
        <v>253</v>
      </c>
      <c r="C96" s="52"/>
      <c r="D96" s="74"/>
    </row>
    <row r="97" spans="1:4" hidden="1" x14ac:dyDescent="0.2">
      <c r="A97" s="58" t="s">
        <v>252</v>
      </c>
      <c r="B97" s="58" t="s">
        <v>251</v>
      </c>
      <c r="C97" s="52"/>
      <c r="D97" s="74"/>
    </row>
    <row r="98" spans="1:4" hidden="1" x14ac:dyDescent="0.2">
      <c r="A98" s="72"/>
      <c r="B98" s="58"/>
      <c r="C98" s="52"/>
      <c r="D98" s="74"/>
    </row>
    <row r="99" spans="1:4" x14ac:dyDescent="0.2">
      <c r="A99" s="50" t="s">
        <v>77</v>
      </c>
      <c r="B99" s="60" t="s">
        <v>28</v>
      </c>
      <c r="C99" s="52"/>
      <c r="D99" s="75">
        <f>+C108+C113+C120+C123+C127</f>
        <v>35526000</v>
      </c>
    </row>
    <row r="100" spans="1:4" hidden="1" x14ac:dyDescent="0.2">
      <c r="A100" s="50"/>
      <c r="B100" s="60"/>
      <c r="C100" s="52"/>
      <c r="D100" s="75"/>
    </row>
    <row r="101" spans="1:4" hidden="1" x14ac:dyDescent="0.2">
      <c r="A101" s="50" t="s">
        <v>250</v>
      </c>
      <c r="B101" s="51" t="s">
        <v>249</v>
      </c>
      <c r="C101" s="46">
        <f>+C102</f>
        <v>0</v>
      </c>
      <c r="D101" s="75"/>
    </row>
    <row r="102" spans="1:4" hidden="1" x14ac:dyDescent="0.2">
      <c r="A102" s="44" t="s">
        <v>248</v>
      </c>
      <c r="B102" s="57" t="s">
        <v>247</v>
      </c>
      <c r="C102" s="52"/>
      <c r="D102" s="75"/>
    </row>
    <row r="103" spans="1:4" hidden="1" x14ac:dyDescent="0.2">
      <c r="B103" s="43"/>
      <c r="C103" s="52"/>
      <c r="D103" s="75"/>
    </row>
    <row r="104" spans="1:4" hidden="1" x14ac:dyDescent="0.2">
      <c r="A104" s="50" t="s">
        <v>78</v>
      </c>
      <c r="B104" s="56" t="s">
        <v>79</v>
      </c>
      <c r="C104" s="46">
        <f>SUM(C105:C106)</f>
        <v>0</v>
      </c>
      <c r="D104" s="75"/>
    </row>
    <row r="105" spans="1:4" hidden="1" x14ac:dyDescent="0.2">
      <c r="A105" s="44" t="s">
        <v>171</v>
      </c>
      <c r="B105" s="57" t="s">
        <v>246</v>
      </c>
      <c r="C105" s="52"/>
      <c r="D105" s="75"/>
    </row>
    <row r="106" spans="1:4" hidden="1" x14ac:dyDescent="0.2">
      <c r="A106" s="44" t="s">
        <v>245</v>
      </c>
      <c r="B106" s="57" t="s">
        <v>244</v>
      </c>
      <c r="C106" s="52"/>
      <c r="D106" s="75"/>
    </row>
    <row r="107" spans="1:4" x14ac:dyDescent="0.2">
      <c r="B107" s="57"/>
      <c r="C107" s="52"/>
      <c r="D107" s="75"/>
    </row>
    <row r="108" spans="1:4" x14ac:dyDescent="0.2">
      <c r="A108" s="50" t="s">
        <v>82</v>
      </c>
      <c r="B108" s="51" t="s">
        <v>29</v>
      </c>
      <c r="C108" s="46">
        <f>SUM(C109:C111)</f>
        <v>7142000</v>
      </c>
      <c r="D108" s="75"/>
    </row>
    <row r="109" spans="1:4" x14ac:dyDescent="0.2">
      <c r="A109" s="44" t="s">
        <v>243</v>
      </c>
      <c r="B109" s="45" t="s">
        <v>242</v>
      </c>
      <c r="C109" s="52">
        <v>1372000</v>
      </c>
      <c r="D109" s="75"/>
    </row>
    <row r="110" spans="1:4" x14ac:dyDescent="0.2">
      <c r="A110" s="44" t="s">
        <v>85</v>
      </c>
      <c r="B110" s="57" t="s">
        <v>86</v>
      </c>
      <c r="C110" s="52">
        <v>4270000</v>
      </c>
      <c r="D110" s="75"/>
    </row>
    <row r="111" spans="1:4" x14ac:dyDescent="0.2">
      <c r="A111" s="44" t="s">
        <v>241</v>
      </c>
      <c r="B111" s="57" t="s">
        <v>240</v>
      </c>
      <c r="C111" s="52">
        <v>1500000</v>
      </c>
      <c r="D111" s="75"/>
    </row>
    <row r="112" spans="1:4" x14ac:dyDescent="0.2">
      <c r="B112" s="57"/>
      <c r="C112" s="52"/>
      <c r="D112" s="75"/>
    </row>
    <row r="113" spans="1:4" x14ac:dyDescent="0.2">
      <c r="A113" s="50" t="s">
        <v>88</v>
      </c>
      <c r="B113" s="51" t="s">
        <v>89</v>
      </c>
      <c r="C113" s="46">
        <f>SUM(C114:C116)</f>
        <v>13446935</v>
      </c>
      <c r="D113" s="75"/>
    </row>
    <row r="114" spans="1:4" x14ac:dyDescent="0.2">
      <c r="A114" s="44" t="s">
        <v>239</v>
      </c>
      <c r="B114" s="45" t="s">
        <v>238</v>
      </c>
      <c r="C114" s="52">
        <v>2900000</v>
      </c>
      <c r="D114" s="75"/>
    </row>
    <row r="115" spans="1:4" x14ac:dyDescent="0.2">
      <c r="A115" s="44" t="s">
        <v>237</v>
      </c>
      <c r="B115" s="57" t="s">
        <v>236</v>
      </c>
      <c r="C115" s="52">
        <v>9000000</v>
      </c>
      <c r="D115" s="75"/>
    </row>
    <row r="116" spans="1:4" x14ac:dyDescent="0.2">
      <c r="A116" s="57" t="s">
        <v>235</v>
      </c>
      <c r="B116" s="43" t="s">
        <v>234</v>
      </c>
      <c r="C116" s="52">
        <v>1546935</v>
      </c>
      <c r="D116" s="75"/>
    </row>
    <row r="117" spans="1:4" hidden="1" x14ac:dyDescent="0.2">
      <c r="A117" s="44" t="s">
        <v>98</v>
      </c>
      <c r="B117" s="57" t="s">
        <v>99</v>
      </c>
      <c r="C117" s="52"/>
      <c r="D117" s="75"/>
    </row>
    <row r="118" spans="1:4" hidden="1" x14ac:dyDescent="0.2">
      <c r="A118" s="44" t="s">
        <v>233</v>
      </c>
      <c r="B118" s="57" t="s">
        <v>232</v>
      </c>
      <c r="C118" s="52"/>
      <c r="D118" s="75"/>
    </row>
    <row r="119" spans="1:4" ht="17.25" customHeight="1" x14ac:dyDescent="0.2">
      <c r="B119" s="57"/>
      <c r="C119" s="52"/>
      <c r="D119" s="75"/>
    </row>
    <row r="120" spans="1:4" x14ac:dyDescent="0.2">
      <c r="A120" s="50" t="s">
        <v>174</v>
      </c>
      <c r="B120" s="51" t="s">
        <v>175</v>
      </c>
      <c r="C120" s="46">
        <f>+C121</f>
        <v>7212065</v>
      </c>
      <c r="D120" s="75"/>
    </row>
    <row r="121" spans="1:4" x14ac:dyDescent="0.2">
      <c r="A121" s="44" t="s">
        <v>176</v>
      </c>
      <c r="B121" s="57" t="s">
        <v>177</v>
      </c>
      <c r="C121" s="52">
        <v>7212065</v>
      </c>
      <c r="D121" s="75"/>
    </row>
    <row r="122" spans="1:4" x14ac:dyDescent="0.2">
      <c r="B122" s="57"/>
      <c r="C122" s="52"/>
      <c r="D122" s="75"/>
    </row>
    <row r="123" spans="1:4" x14ac:dyDescent="0.2">
      <c r="A123" s="50" t="s">
        <v>100</v>
      </c>
      <c r="B123" s="61" t="s">
        <v>101</v>
      </c>
      <c r="C123" s="46">
        <f>SUM(C124:C125)</f>
        <v>450000</v>
      </c>
      <c r="D123" s="74"/>
    </row>
    <row r="124" spans="1:4" hidden="1" x14ac:dyDescent="0.2">
      <c r="A124" s="44" t="s">
        <v>102</v>
      </c>
      <c r="B124" s="57" t="s">
        <v>103</v>
      </c>
      <c r="C124" s="52">
        <v>0</v>
      </c>
      <c r="D124" s="74"/>
    </row>
    <row r="125" spans="1:4" x14ac:dyDescent="0.2">
      <c r="A125" s="44" t="s">
        <v>231</v>
      </c>
      <c r="B125" s="57" t="s">
        <v>230</v>
      </c>
      <c r="C125" s="52">
        <v>450000</v>
      </c>
      <c r="D125" s="74"/>
    </row>
    <row r="126" spans="1:4" x14ac:dyDescent="0.2">
      <c r="B126" s="57"/>
      <c r="C126" s="52"/>
      <c r="D126" s="74"/>
    </row>
    <row r="127" spans="1:4" x14ac:dyDescent="0.2">
      <c r="A127" s="50" t="s">
        <v>104</v>
      </c>
      <c r="B127" s="51" t="s">
        <v>105</v>
      </c>
      <c r="C127" s="46">
        <f>SUM(C128:C128)</f>
        <v>7275000</v>
      </c>
      <c r="D127" s="74"/>
    </row>
    <row r="128" spans="1:4" x14ac:dyDescent="0.2">
      <c r="A128" s="44" t="s">
        <v>229</v>
      </c>
      <c r="B128" s="57" t="s">
        <v>228</v>
      </c>
      <c r="C128" s="52">
        <v>7275000</v>
      </c>
      <c r="D128" s="76"/>
    </row>
    <row r="129" spans="1:4" x14ac:dyDescent="0.2">
      <c r="B129" s="57"/>
      <c r="C129" s="52"/>
      <c r="D129" s="76"/>
    </row>
    <row r="130" spans="1:4" x14ac:dyDescent="0.2">
      <c r="A130" s="50" t="s">
        <v>112</v>
      </c>
      <c r="B130" s="60" t="s">
        <v>113</v>
      </c>
      <c r="C130" s="52"/>
      <c r="D130" s="46">
        <f>+C132+C137+C143+C146</f>
        <v>3057775</v>
      </c>
    </row>
    <row r="131" spans="1:4" x14ac:dyDescent="0.2">
      <c r="A131" s="50"/>
      <c r="B131" s="60"/>
      <c r="C131" s="52"/>
      <c r="D131" s="76"/>
    </row>
    <row r="132" spans="1:4" x14ac:dyDescent="0.2">
      <c r="A132" s="50" t="s">
        <v>114</v>
      </c>
      <c r="B132" s="51" t="s">
        <v>115</v>
      </c>
      <c r="C132" s="46">
        <f>SUM(C133:C135)</f>
        <v>1134290</v>
      </c>
      <c r="D132" s="76"/>
    </row>
    <row r="133" spans="1:4" x14ac:dyDescent="0.2">
      <c r="A133" s="44" t="s">
        <v>116</v>
      </c>
      <c r="B133" s="57" t="s">
        <v>117</v>
      </c>
      <c r="C133" s="52">
        <v>25000</v>
      </c>
      <c r="D133" s="76"/>
    </row>
    <row r="134" spans="1:4" x14ac:dyDescent="0.2">
      <c r="A134" s="44" t="s">
        <v>227</v>
      </c>
      <c r="B134" s="57" t="s">
        <v>226</v>
      </c>
      <c r="C134" s="52">
        <v>106000</v>
      </c>
      <c r="D134" s="76"/>
    </row>
    <row r="135" spans="1:4" x14ac:dyDescent="0.2">
      <c r="A135" s="44" t="s">
        <v>225</v>
      </c>
      <c r="B135" s="57" t="s">
        <v>224</v>
      </c>
      <c r="C135" s="52">
        <v>1003290</v>
      </c>
      <c r="D135" s="76"/>
    </row>
    <row r="136" spans="1:4" x14ac:dyDescent="0.2">
      <c r="B136" s="57"/>
      <c r="C136" s="52"/>
      <c r="D136" s="76"/>
    </row>
    <row r="137" spans="1:4" x14ac:dyDescent="0.2">
      <c r="A137" s="50" t="s">
        <v>223</v>
      </c>
      <c r="B137" s="56" t="s">
        <v>222</v>
      </c>
      <c r="C137" s="46">
        <f>SUM(C138:C141)</f>
        <v>394485</v>
      </c>
      <c r="D137" s="76"/>
    </row>
    <row r="138" spans="1:4" hidden="1" x14ac:dyDescent="0.2">
      <c r="A138" s="44" t="s">
        <v>221</v>
      </c>
      <c r="B138" s="57" t="s">
        <v>220</v>
      </c>
      <c r="C138" s="52"/>
      <c r="D138" s="76"/>
    </row>
    <row r="139" spans="1:4" hidden="1" x14ac:dyDescent="0.2">
      <c r="A139" s="44" t="s">
        <v>219</v>
      </c>
      <c r="B139" s="57" t="s">
        <v>218</v>
      </c>
      <c r="C139" s="52"/>
      <c r="D139" s="76"/>
    </row>
    <row r="140" spans="1:4" x14ac:dyDescent="0.2">
      <c r="A140" s="44" t="s">
        <v>217</v>
      </c>
      <c r="B140" s="57" t="s">
        <v>216</v>
      </c>
      <c r="C140" s="52">
        <v>350000</v>
      </c>
      <c r="D140" s="76"/>
    </row>
    <row r="141" spans="1:4" x14ac:dyDescent="0.2">
      <c r="A141" s="44" t="s">
        <v>180</v>
      </c>
      <c r="B141" s="57" t="s">
        <v>181</v>
      </c>
      <c r="C141" s="52">
        <v>44485</v>
      </c>
      <c r="D141" s="76"/>
    </row>
    <row r="142" spans="1:4" x14ac:dyDescent="0.2">
      <c r="A142" s="50"/>
      <c r="B142" s="60"/>
      <c r="C142" s="52"/>
      <c r="D142" s="76"/>
    </row>
    <row r="143" spans="1:4" x14ac:dyDescent="0.2">
      <c r="A143" s="50" t="s">
        <v>118</v>
      </c>
      <c r="B143" s="51" t="s">
        <v>119</v>
      </c>
      <c r="C143" s="46">
        <f>SUM(C144:C144)</f>
        <v>860200</v>
      </c>
      <c r="D143" s="76"/>
    </row>
    <row r="144" spans="1:4" x14ac:dyDescent="0.2">
      <c r="A144" s="44" t="s">
        <v>122</v>
      </c>
      <c r="B144" s="57" t="s">
        <v>123</v>
      </c>
      <c r="C144" s="52">
        <v>860200</v>
      </c>
      <c r="D144" s="76"/>
    </row>
    <row r="145" spans="1:4" x14ac:dyDescent="0.2">
      <c r="B145" s="57"/>
      <c r="C145" s="52"/>
      <c r="D145" s="76"/>
    </row>
    <row r="146" spans="1:4" x14ac:dyDescent="0.2">
      <c r="A146" s="50" t="s">
        <v>124</v>
      </c>
      <c r="B146" s="51" t="s">
        <v>125</v>
      </c>
      <c r="C146" s="46">
        <f>SUM(C147:C150)</f>
        <v>668800</v>
      </c>
      <c r="D146" s="76"/>
    </row>
    <row r="147" spans="1:4" x14ac:dyDescent="0.2">
      <c r="A147" s="57" t="s">
        <v>126</v>
      </c>
      <c r="B147" s="45" t="s">
        <v>127</v>
      </c>
      <c r="C147" s="52">
        <v>200000</v>
      </c>
      <c r="D147" s="76"/>
    </row>
    <row r="148" spans="1:4" x14ac:dyDescent="0.2">
      <c r="A148" s="57" t="s">
        <v>215</v>
      </c>
      <c r="B148" s="45" t="s">
        <v>214</v>
      </c>
      <c r="C148" s="52">
        <v>100000</v>
      </c>
      <c r="D148" s="76"/>
    </row>
    <row r="149" spans="1:4" x14ac:dyDescent="0.2">
      <c r="A149" s="57" t="s">
        <v>188</v>
      </c>
      <c r="B149" s="43" t="s">
        <v>189</v>
      </c>
      <c r="C149" s="52">
        <v>168800</v>
      </c>
      <c r="D149" s="76"/>
    </row>
    <row r="150" spans="1:4" x14ac:dyDescent="0.2">
      <c r="A150" s="57" t="s">
        <v>192</v>
      </c>
      <c r="B150" s="57" t="s">
        <v>193</v>
      </c>
      <c r="C150" s="52">
        <v>200000</v>
      </c>
      <c r="D150" s="76"/>
    </row>
    <row r="151" spans="1:4" ht="12" customHeight="1" x14ac:dyDescent="0.2">
      <c r="B151" s="57"/>
      <c r="C151" s="52"/>
      <c r="D151" s="76"/>
    </row>
    <row r="152" spans="1:4" x14ac:dyDescent="0.2">
      <c r="A152" s="50" t="s">
        <v>130</v>
      </c>
      <c r="B152" s="56" t="s">
        <v>33</v>
      </c>
      <c r="C152" s="52"/>
      <c r="D152" s="76"/>
    </row>
    <row r="153" spans="1:4" x14ac:dyDescent="0.2">
      <c r="A153" s="50"/>
      <c r="B153" s="56"/>
      <c r="C153" s="52"/>
      <c r="D153" s="75">
        <f>+C154</f>
        <v>16710000</v>
      </c>
    </row>
    <row r="154" spans="1:4" x14ac:dyDescent="0.2">
      <c r="A154" s="50" t="s">
        <v>131</v>
      </c>
      <c r="B154" s="56" t="s">
        <v>34</v>
      </c>
      <c r="C154" s="46">
        <f>SUM(C155:C158)</f>
        <v>16710000</v>
      </c>
      <c r="D154" s="76"/>
    </row>
    <row r="155" spans="1:4" x14ac:dyDescent="0.2">
      <c r="A155" s="44" t="s">
        <v>132</v>
      </c>
      <c r="B155" s="57" t="s">
        <v>133</v>
      </c>
      <c r="C155" s="52">
        <v>60000</v>
      </c>
      <c r="D155" s="76"/>
    </row>
    <row r="156" spans="1:4" x14ac:dyDescent="0.2">
      <c r="A156" s="57" t="s">
        <v>38</v>
      </c>
      <c r="B156" s="57" t="s">
        <v>39</v>
      </c>
      <c r="C156" s="52">
        <v>10710000</v>
      </c>
      <c r="D156" s="76"/>
    </row>
    <row r="157" spans="1:4" x14ac:dyDescent="0.2">
      <c r="A157" s="57" t="s">
        <v>135</v>
      </c>
      <c r="B157" s="57" t="s">
        <v>136</v>
      </c>
      <c r="C157" s="52">
        <v>150000</v>
      </c>
      <c r="D157" s="76"/>
    </row>
    <row r="158" spans="1:4" x14ac:dyDescent="0.2">
      <c r="A158" s="44" t="s">
        <v>139</v>
      </c>
      <c r="B158" s="57" t="s">
        <v>140</v>
      </c>
      <c r="C158" s="52">
        <v>5790000</v>
      </c>
      <c r="D158" s="76"/>
    </row>
    <row r="159" spans="1:4" x14ac:dyDescent="0.2">
      <c r="B159" s="57"/>
      <c r="C159" s="52"/>
      <c r="D159" s="76"/>
    </row>
    <row r="160" spans="1:4" x14ac:dyDescent="0.2">
      <c r="A160" s="50">
        <v>6</v>
      </c>
      <c r="B160" s="51" t="s">
        <v>144</v>
      </c>
      <c r="C160" s="52"/>
      <c r="D160" s="75">
        <f>+C162</f>
        <v>300000</v>
      </c>
    </row>
    <row r="161" spans="1:18" x14ac:dyDescent="0.2">
      <c r="A161" s="50"/>
      <c r="B161" s="51"/>
      <c r="C161" s="52"/>
      <c r="D161" s="74"/>
    </row>
    <row r="162" spans="1:18" ht="25.5" x14ac:dyDescent="0.2">
      <c r="A162" s="56">
        <v>6.06</v>
      </c>
      <c r="B162" s="51" t="s">
        <v>148</v>
      </c>
      <c r="C162" s="46">
        <f>+C163+C164</f>
        <v>300000</v>
      </c>
      <c r="D162" s="74"/>
    </row>
    <row r="163" spans="1:18" ht="12" customHeight="1" x14ac:dyDescent="0.2">
      <c r="A163" s="57" t="s">
        <v>149</v>
      </c>
      <c r="B163" s="57" t="s">
        <v>150</v>
      </c>
      <c r="C163" s="52">
        <v>150000</v>
      </c>
      <c r="D163" s="74"/>
    </row>
    <row r="164" spans="1:18" ht="12" customHeight="1" x14ac:dyDescent="0.2">
      <c r="A164" s="57" t="s">
        <v>213</v>
      </c>
      <c r="B164" s="57" t="s">
        <v>212</v>
      </c>
      <c r="C164" s="52">
        <v>150000</v>
      </c>
      <c r="D164" s="74"/>
    </row>
    <row r="165" spans="1:18" x14ac:dyDescent="0.2">
      <c r="B165" s="57"/>
      <c r="C165" s="52"/>
      <c r="D165" s="74"/>
    </row>
    <row r="166" spans="1:18" ht="13.5" thickBot="1" x14ac:dyDescent="0.25">
      <c r="B166" s="67" t="s">
        <v>198</v>
      </c>
      <c r="D166" s="68">
        <f>SUM(D82:D165)</f>
        <v>56593775</v>
      </c>
      <c r="R166" s="77">
        <f>+D166-D76</f>
        <v>0</v>
      </c>
    </row>
    <row r="167" spans="1:18" ht="13.5" thickTop="1" x14ac:dyDescent="0.2"/>
  </sheetData>
  <mergeCells count="3">
    <mergeCell ref="A1:D1"/>
    <mergeCell ref="A2:D2"/>
    <mergeCell ref="B3:E3"/>
  </mergeCells>
  <printOptions horizontalCentered="1" verticalCentered="1"/>
  <pageMargins left="0.39370078740157483" right="0.39370078740157483" top="0.39370078740157483" bottom="0.39370078740157483" header="0.51181102362204722" footer="0.51181102362204722"/>
  <pageSetup scale="82" firstPageNumber="0" fitToHeight="2" orientation="portrait" r:id="rId1"/>
  <headerFooter alignWithMargins="0">
    <oddFooter xml:space="preserve">&amp;LRealizado por: &amp;RRevisado por: </oddFooter>
  </headerFooter>
  <rowBreaks count="1" manualBreakCount="1">
    <brk id="7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zoomScaleNormal="100" workbookViewId="0">
      <selection sqref="A1:D1"/>
    </sheetView>
  </sheetViews>
  <sheetFormatPr baseColWidth="10" defaultRowHeight="12.75" x14ac:dyDescent="0.2"/>
  <cols>
    <col min="1" max="1" width="9.7109375" style="57" customWidth="1"/>
    <col min="2" max="2" width="55" style="80" customWidth="1"/>
    <col min="3" max="3" width="21.7109375" style="40" customWidth="1"/>
    <col min="4" max="4" width="27.7109375" style="36" customWidth="1"/>
    <col min="5" max="5" width="19.5703125" style="40" customWidth="1"/>
    <col min="6" max="6" width="17.28515625" style="43" bestFit="1" customWidth="1"/>
    <col min="7" max="16384" width="11.42578125" style="43"/>
  </cols>
  <sheetData>
    <row r="1" spans="1:5" s="39" customFormat="1" ht="14.25" x14ac:dyDescent="0.2">
      <c r="A1" s="91" t="s">
        <v>1</v>
      </c>
      <c r="B1" s="91"/>
      <c r="C1" s="91"/>
      <c r="D1" s="91"/>
      <c r="E1" s="36"/>
    </row>
    <row r="2" spans="1:5" ht="14.25" x14ac:dyDescent="0.2">
      <c r="A2" s="91" t="str">
        <f>+[5]SOLICITUD!A2</f>
        <v xml:space="preserve"> MODIFICACIÓN  PRESUPUESTARIA Nº3-2019</v>
      </c>
      <c r="B2" s="91"/>
      <c r="C2" s="91"/>
      <c r="D2" s="91"/>
    </row>
    <row r="3" spans="1:5" ht="14.25" x14ac:dyDescent="0.2">
      <c r="A3" s="91"/>
      <c r="B3" s="91"/>
      <c r="C3" s="91"/>
      <c r="D3" s="91"/>
    </row>
    <row r="4" spans="1:5" x14ac:dyDescent="0.2">
      <c r="A4" s="44"/>
      <c r="B4" s="45"/>
    </row>
    <row r="5" spans="1:5" x14ac:dyDescent="0.2">
      <c r="A5" s="47" t="s">
        <v>27</v>
      </c>
      <c r="B5" s="48"/>
      <c r="C5" s="49"/>
      <c r="D5" s="49"/>
    </row>
    <row r="6" spans="1:5" x14ac:dyDescent="0.2">
      <c r="A6" s="44"/>
      <c r="B6" s="45"/>
      <c r="D6" s="46"/>
    </row>
    <row r="7" spans="1:5" x14ac:dyDescent="0.2">
      <c r="A7" s="50" t="s">
        <v>9</v>
      </c>
      <c r="B7" s="51" t="s">
        <v>69</v>
      </c>
      <c r="C7" s="52"/>
      <c r="D7" s="46"/>
    </row>
    <row r="8" spans="1:5" x14ac:dyDescent="0.2">
      <c r="A8" s="56"/>
      <c r="B8" s="51"/>
      <c r="C8" s="52"/>
      <c r="D8" s="46"/>
    </row>
    <row r="9" spans="1:5" x14ac:dyDescent="0.2">
      <c r="A9" s="56">
        <v>0</v>
      </c>
      <c r="B9" s="51" t="s">
        <v>70</v>
      </c>
      <c r="C9" s="52"/>
      <c r="D9" s="46">
        <f>+C11</f>
        <v>1000000</v>
      </c>
    </row>
    <row r="10" spans="1:5" x14ac:dyDescent="0.2">
      <c r="A10" s="56"/>
      <c r="B10" s="51"/>
      <c r="C10" s="52"/>
      <c r="D10" s="46"/>
    </row>
    <row r="11" spans="1:5" x14ac:dyDescent="0.2">
      <c r="A11" s="56">
        <v>0.05</v>
      </c>
      <c r="B11" s="51" t="s">
        <v>270</v>
      </c>
      <c r="C11" s="46">
        <f>+C12</f>
        <v>1000000</v>
      </c>
      <c r="D11" s="46"/>
    </row>
    <row r="12" spans="1:5" x14ac:dyDescent="0.2">
      <c r="A12" s="57" t="s">
        <v>252</v>
      </c>
      <c r="B12" s="45" t="s">
        <v>269</v>
      </c>
      <c r="C12" s="52">
        <v>1000000</v>
      </c>
      <c r="D12" s="46"/>
    </row>
    <row r="13" spans="1:5" ht="51" x14ac:dyDescent="0.2">
      <c r="B13" s="78" t="s">
        <v>309</v>
      </c>
      <c r="C13" s="52"/>
      <c r="D13" s="46"/>
    </row>
    <row r="14" spans="1:5" x14ac:dyDescent="0.2">
      <c r="A14" s="56"/>
      <c r="B14" s="51"/>
      <c r="C14" s="46"/>
      <c r="D14" s="46"/>
    </row>
    <row r="15" spans="1:5" x14ac:dyDescent="0.2">
      <c r="A15" s="56" t="s">
        <v>77</v>
      </c>
      <c r="B15" s="51" t="s">
        <v>28</v>
      </c>
      <c r="C15" s="52"/>
      <c r="D15" s="46">
        <f>+C17+C24+C34+C38</f>
        <v>35526000</v>
      </c>
    </row>
    <row r="16" spans="1:5" x14ac:dyDescent="0.2">
      <c r="A16" s="56"/>
      <c r="B16" s="51"/>
      <c r="C16" s="52"/>
      <c r="D16" s="46"/>
    </row>
    <row r="17" spans="1:4" x14ac:dyDescent="0.2">
      <c r="A17" s="56" t="s">
        <v>82</v>
      </c>
      <c r="B17" s="51" t="s">
        <v>29</v>
      </c>
      <c r="C17" s="46">
        <f>SUM(C18:C21)</f>
        <v>14640000</v>
      </c>
      <c r="D17" s="46"/>
    </row>
    <row r="18" spans="1:4" x14ac:dyDescent="0.2">
      <c r="A18" s="57" t="s">
        <v>83</v>
      </c>
      <c r="B18" s="57" t="s">
        <v>84</v>
      </c>
      <c r="C18" s="52">
        <v>800000</v>
      </c>
      <c r="D18" s="46"/>
    </row>
    <row r="19" spans="1:4" ht="25.5" x14ac:dyDescent="0.2">
      <c r="B19" s="78" t="s">
        <v>308</v>
      </c>
      <c r="C19" s="52"/>
      <c r="D19" s="46"/>
    </row>
    <row r="20" spans="1:4" x14ac:dyDescent="0.2">
      <c r="B20" s="57"/>
      <c r="C20" s="52"/>
      <c r="D20" s="46"/>
    </row>
    <row r="21" spans="1:4" x14ac:dyDescent="0.2">
      <c r="A21" s="57" t="s">
        <v>30</v>
      </c>
      <c r="B21" s="57" t="s">
        <v>87</v>
      </c>
      <c r="C21" s="52">
        <f>12850000+990000</f>
        <v>13840000</v>
      </c>
      <c r="D21" s="46"/>
    </row>
    <row r="22" spans="1:4" ht="76.5" x14ac:dyDescent="0.2">
      <c r="B22" s="78" t="s">
        <v>307</v>
      </c>
      <c r="C22" s="52"/>
      <c r="D22" s="46"/>
    </row>
    <row r="23" spans="1:4" x14ac:dyDescent="0.2">
      <c r="B23" s="59"/>
      <c r="C23" s="52"/>
      <c r="D23" s="46"/>
    </row>
    <row r="24" spans="1:4" x14ac:dyDescent="0.2">
      <c r="A24" s="56" t="s">
        <v>88</v>
      </c>
      <c r="B24" s="60" t="s">
        <v>89</v>
      </c>
      <c r="C24" s="46">
        <f>SUM(C25:C31)</f>
        <v>10319908.879999999</v>
      </c>
      <c r="D24" s="46"/>
    </row>
    <row r="25" spans="1:4" x14ac:dyDescent="0.2">
      <c r="A25" s="57" t="s">
        <v>90</v>
      </c>
      <c r="B25" s="57" t="s">
        <v>91</v>
      </c>
      <c r="C25" s="52">
        <v>9000</v>
      </c>
      <c r="D25" s="46"/>
    </row>
    <row r="26" spans="1:4" ht="25.5" x14ac:dyDescent="0.2">
      <c r="B26" s="78" t="s">
        <v>306</v>
      </c>
      <c r="C26" s="52"/>
      <c r="D26" s="46"/>
    </row>
    <row r="27" spans="1:4" x14ac:dyDescent="0.2">
      <c r="B27" s="57"/>
      <c r="C27" s="52"/>
      <c r="D27" s="46"/>
    </row>
    <row r="28" spans="1:4" x14ac:dyDescent="0.2">
      <c r="A28" s="57" t="s">
        <v>92</v>
      </c>
      <c r="B28" s="57" t="s">
        <v>93</v>
      </c>
      <c r="C28" s="52">
        <v>7758908.8799999999</v>
      </c>
      <c r="D28" s="46"/>
    </row>
    <row r="29" spans="1:4" ht="73.5" customHeight="1" x14ac:dyDescent="0.2">
      <c r="B29" s="78" t="s">
        <v>305</v>
      </c>
      <c r="C29" s="52"/>
      <c r="D29" s="46"/>
    </row>
    <row r="30" spans="1:4" x14ac:dyDescent="0.2">
      <c r="B30" s="57"/>
      <c r="C30" s="52"/>
      <c r="D30" s="46"/>
    </row>
    <row r="31" spans="1:4" x14ac:dyDescent="0.2">
      <c r="A31" s="57" t="s">
        <v>94</v>
      </c>
      <c r="B31" s="57" t="s">
        <v>95</v>
      </c>
      <c r="C31" s="52">
        <v>2552000</v>
      </c>
      <c r="D31" s="46"/>
    </row>
    <row r="32" spans="1:4" ht="88.5" customHeight="1" x14ac:dyDescent="0.2">
      <c r="B32" s="78" t="s">
        <v>304</v>
      </c>
      <c r="C32" s="52"/>
      <c r="D32" s="46"/>
    </row>
    <row r="33" spans="1:4" x14ac:dyDescent="0.2">
      <c r="B33" s="57"/>
      <c r="C33" s="52"/>
      <c r="D33" s="46"/>
    </row>
    <row r="34" spans="1:4" x14ac:dyDescent="0.2">
      <c r="A34" s="50" t="s">
        <v>100</v>
      </c>
      <c r="B34" s="61" t="s">
        <v>101</v>
      </c>
      <c r="C34" s="46">
        <f>SUM(C35)</f>
        <v>2041091.12</v>
      </c>
      <c r="D34" s="46"/>
    </row>
    <row r="35" spans="1:4" x14ac:dyDescent="0.2">
      <c r="A35" s="44" t="s">
        <v>102</v>
      </c>
      <c r="B35" s="57" t="s">
        <v>103</v>
      </c>
      <c r="C35" s="52">
        <f>3031091.12-990000</f>
        <v>2041091.12</v>
      </c>
      <c r="D35" s="46"/>
    </row>
    <row r="36" spans="1:4" ht="48.75" customHeight="1" x14ac:dyDescent="0.2">
      <c r="A36" s="44"/>
      <c r="B36" s="78" t="s">
        <v>268</v>
      </c>
      <c r="C36" s="52"/>
      <c r="D36" s="46"/>
    </row>
    <row r="37" spans="1:4" x14ac:dyDescent="0.2">
      <c r="B37" s="57"/>
      <c r="C37" s="52"/>
      <c r="D37" s="46"/>
    </row>
    <row r="38" spans="1:4" x14ac:dyDescent="0.2">
      <c r="A38" s="56" t="s">
        <v>104</v>
      </c>
      <c r="B38" s="51" t="s">
        <v>105</v>
      </c>
      <c r="C38" s="46">
        <f>SUM(C39:C45)</f>
        <v>8525000</v>
      </c>
      <c r="D38" s="46"/>
    </row>
    <row r="39" spans="1:4" x14ac:dyDescent="0.2">
      <c r="A39" s="57" t="s">
        <v>106</v>
      </c>
      <c r="B39" s="57" t="s">
        <v>107</v>
      </c>
      <c r="C39" s="52">
        <v>1149450</v>
      </c>
      <c r="D39" s="46"/>
    </row>
    <row r="40" spans="1:4" ht="25.5" x14ac:dyDescent="0.2">
      <c r="B40" s="78" t="s">
        <v>303</v>
      </c>
      <c r="C40" s="52"/>
      <c r="D40" s="46"/>
    </row>
    <row r="41" spans="1:4" x14ac:dyDescent="0.2">
      <c r="B41" s="57"/>
      <c r="C41" s="52"/>
      <c r="D41" s="46"/>
    </row>
    <row r="42" spans="1:4" x14ac:dyDescent="0.2">
      <c r="A42" s="57" t="s">
        <v>267</v>
      </c>
      <c r="B42" s="57" t="s">
        <v>266</v>
      </c>
      <c r="C42" s="52">
        <v>7250000</v>
      </c>
      <c r="D42" s="46"/>
    </row>
    <row r="43" spans="1:4" ht="24.75" customHeight="1" x14ac:dyDescent="0.2">
      <c r="B43" s="78" t="s">
        <v>302</v>
      </c>
      <c r="C43" s="52"/>
      <c r="D43" s="46"/>
    </row>
    <row r="44" spans="1:4" x14ac:dyDescent="0.2">
      <c r="B44" s="57"/>
      <c r="C44" s="52"/>
      <c r="D44" s="46"/>
    </row>
    <row r="45" spans="1:4" x14ac:dyDescent="0.2">
      <c r="A45" s="57" t="s">
        <v>108</v>
      </c>
      <c r="B45" s="57" t="s">
        <v>109</v>
      </c>
      <c r="C45" s="52">
        <v>125550</v>
      </c>
      <c r="D45" s="46"/>
    </row>
    <row r="46" spans="1:4" ht="27" customHeight="1" x14ac:dyDescent="0.2">
      <c r="B46" s="78" t="s">
        <v>301</v>
      </c>
      <c r="C46" s="52"/>
      <c r="D46" s="46"/>
    </row>
    <row r="47" spans="1:4" x14ac:dyDescent="0.2">
      <c r="B47" s="57"/>
      <c r="C47" s="52"/>
      <c r="D47" s="46"/>
    </row>
    <row r="48" spans="1:4" x14ac:dyDescent="0.2">
      <c r="A48" s="56" t="s">
        <v>112</v>
      </c>
      <c r="B48" s="60" t="s">
        <v>113</v>
      </c>
      <c r="C48" s="52"/>
      <c r="D48" s="46">
        <f>+C50+C54</f>
        <v>3057775</v>
      </c>
    </row>
    <row r="49" spans="1:4" x14ac:dyDescent="0.2">
      <c r="A49" s="56"/>
      <c r="B49" s="60"/>
      <c r="C49" s="52"/>
      <c r="D49" s="46"/>
    </row>
    <row r="50" spans="1:4" ht="25.5" x14ac:dyDescent="0.2">
      <c r="A50" s="56" t="s">
        <v>223</v>
      </c>
      <c r="B50" s="51" t="s">
        <v>222</v>
      </c>
      <c r="C50" s="46">
        <f>SUM(C51:C53)</f>
        <v>100000</v>
      </c>
      <c r="D50" s="46"/>
    </row>
    <row r="51" spans="1:4" x14ac:dyDescent="0.2">
      <c r="A51" s="57" t="s">
        <v>182</v>
      </c>
      <c r="B51" s="57" t="s">
        <v>183</v>
      </c>
      <c r="C51" s="52">
        <v>100000</v>
      </c>
      <c r="D51" s="46"/>
    </row>
    <row r="52" spans="1:4" ht="40.5" customHeight="1" x14ac:dyDescent="0.2">
      <c r="B52" s="78" t="s">
        <v>300</v>
      </c>
      <c r="C52" s="52"/>
      <c r="D52" s="46"/>
    </row>
    <row r="53" spans="1:4" x14ac:dyDescent="0.2">
      <c r="B53" s="57"/>
      <c r="C53" s="52"/>
      <c r="D53" s="46"/>
    </row>
    <row r="54" spans="1:4" x14ac:dyDescent="0.2">
      <c r="A54" s="56" t="s">
        <v>124</v>
      </c>
      <c r="B54" s="60" t="s">
        <v>125</v>
      </c>
      <c r="C54" s="46">
        <f>SUM(C55:C58)</f>
        <v>2957775</v>
      </c>
      <c r="D54" s="46"/>
    </row>
    <row r="55" spans="1:4" x14ac:dyDescent="0.2">
      <c r="A55" s="57" t="s">
        <v>128</v>
      </c>
      <c r="B55" s="43" t="s">
        <v>129</v>
      </c>
      <c r="C55" s="52">
        <v>1850000</v>
      </c>
      <c r="D55" s="46"/>
    </row>
    <row r="56" spans="1:4" ht="107.25" customHeight="1" x14ac:dyDescent="0.2">
      <c r="B56" s="78" t="s">
        <v>299</v>
      </c>
      <c r="C56" s="52"/>
      <c r="D56" s="46"/>
    </row>
    <row r="57" spans="1:4" x14ac:dyDescent="0.2">
      <c r="B57" s="78"/>
      <c r="C57" s="52"/>
      <c r="D57" s="46"/>
    </row>
    <row r="58" spans="1:4" x14ac:dyDescent="0.2">
      <c r="A58" s="57" t="s">
        <v>186</v>
      </c>
      <c r="B58" s="43" t="s">
        <v>187</v>
      </c>
      <c r="C58" s="52">
        <v>1107775</v>
      </c>
      <c r="D58" s="46"/>
    </row>
    <row r="59" spans="1:4" ht="58.5" customHeight="1" x14ac:dyDescent="0.2">
      <c r="B59" s="78" t="s">
        <v>298</v>
      </c>
      <c r="C59" s="52"/>
      <c r="D59" s="46"/>
    </row>
    <row r="60" spans="1:4" x14ac:dyDescent="0.2">
      <c r="B60" s="57"/>
      <c r="C60" s="52"/>
      <c r="D60" s="46"/>
    </row>
    <row r="61" spans="1:4" x14ac:dyDescent="0.2">
      <c r="A61" s="56" t="s">
        <v>130</v>
      </c>
      <c r="B61" s="56" t="s">
        <v>33</v>
      </c>
      <c r="C61" s="52"/>
      <c r="D61" s="46">
        <f>+C63+C68</f>
        <v>16710000</v>
      </c>
    </row>
    <row r="62" spans="1:4" x14ac:dyDescent="0.2">
      <c r="A62" s="56"/>
      <c r="B62" s="56"/>
      <c r="C62" s="52"/>
      <c r="D62" s="46"/>
    </row>
    <row r="63" spans="1:4" x14ac:dyDescent="0.2">
      <c r="A63" s="56" t="s">
        <v>131</v>
      </c>
      <c r="B63" s="56" t="s">
        <v>34</v>
      </c>
      <c r="C63" s="46">
        <f>SUM(C64:C66)</f>
        <v>210000</v>
      </c>
      <c r="D63" s="46"/>
    </row>
    <row r="64" spans="1:4" x14ac:dyDescent="0.2">
      <c r="A64" s="57" t="s">
        <v>35</v>
      </c>
      <c r="B64" s="57" t="s">
        <v>36</v>
      </c>
      <c r="C64" s="52">
        <v>210000</v>
      </c>
      <c r="D64" s="46"/>
    </row>
    <row r="65" spans="1:4" ht="38.25" x14ac:dyDescent="0.2">
      <c r="B65" s="78" t="s">
        <v>297</v>
      </c>
      <c r="C65" s="52"/>
      <c r="D65" s="46"/>
    </row>
    <row r="66" spans="1:4" x14ac:dyDescent="0.2">
      <c r="B66" s="78"/>
      <c r="C66" s="52"/>
      <c r="D66" s="46"/>
    </row>
    <row r="67" spans="1:4" x14ac:dyDescent="0.2">
      <c r="B67" s="45"/>
      <c r="C67" s="52"/>
      <c r="D67" s="46"/>
    </row>
    <row r="68" spans="1:4" x14ac:dyDescent="0.2">
      <c r="A68" s="56" t="s">
        <v>141</v>
      </c>
      <c r="B68" s="56" t="s">
        <v>48</v>
      </c>
      <c r="C68" s="46">
        <f>SUM(C69:C71)</f>
        <v>16500000</v>
      </c>
      <c r="D68" s="46"/>
    </row>
    <row r="69" spans="1:4" x14ac:dyDescent="0.2">
      <c r="A69" s="57" t="s">
        <v>49</v>
      </c>
      <c r="B69" s="57" t="s">
        <v>142</v>
      </c>
      <c r="C69" s="52">
        <v>16500000</v>
      </c>
      <c r="D69" s="46"/>
    </row>
    <row r="70" spans="1:4" ht="132" customHeight="1" x14ac:dyDescent="0.2">
      <c r="B70" s="78" t="s">
        <v>296</v>
      </c>
      <c r="C70" s="52"/>
      <c r="D70" s="46"/>
    </row>
    <row r="71" spans="1:4" x14ac:dyDescent="0.2">
      <c r="B71" s="45"/>
      <c r="C71" s="52"/>
      <c r="D71" s="46"/>
    </row>
    <row r="72" spans="1:4" x14ac:dyDescent="0.2">
      <c r="A72" s="56">
        <v>6</v>
      </c>
      <c r="B72" s="62" t="s">
        <v>144</v>
      </c>
      <c r="C72" s="52"/>
      <c r="D72" s="46">
        <f>+C74</f>
        <v>300000</v>
      </c>
    </row>
    <row r="73" spans="1:4" x14ac:dyDescent="0.2">
      <c r="A73" s="56"/>
      <c r="B73" s="62"/>
      <c r="C73" s="52"/>
      <c r="D73" s="46"/>
    </row>
    <row r="74" spans="1:4" ht="25.5" x14ac:dyDescent="0.2">
      <c r="A74" s="56">
        <v>6.07</v>
      </c>
      <c r="B74" s="64" t="s">
        <v>151</v>
      </c>
      <c r="C74" s="46">
        <f>+C75</f>
        <v>300000</v>
      </c>
      <c r="D74" s="46"/>
    </row>
    <row r="75" spans="1:4" x14ac:dyDescent="0.2">
      <c r="A75" s="57" t="s">
        <v>152</v>
      </c>
      <c r="B75" s="65" t="s">
        <v>203</v>
      </c>
      <c r="C75" s="52">
        <v>300000</v>
      </c>
      <c r="D75" s="46"/>
    </row>
    <row r="76" spans="1:4" ht="54.75" customHeight="1" x14ac:dyDescent="0.2">
      <c r="B76" s="78" t="s">
        <v>295</v>
      </c>
      <c r="C76" s="52"/>
      <c r="D76" s="46"/>
    </row>
    <row r="77" spans="1:4" x14ac:dyDescent="0.2">
      <c r="B77" s="57"/>
      <c r="C77" s="52"/>
      <c r="D77" s="46"/>
    </row>
    <row r="78" spans="1:4" x14ac:dyDescent="0.2">
      <c r="B78" s="57"/>
      <c r="C78" s="52"/>
      <c r="D78" s="46"/>
    </row>
    <row r="79" spans="1:4" ht="13.5" thickBot="1" x14ac:dyDescent="0.25">
      <c r="B79" s="67" t="s">
        <v>157</v>
      </c>
      <c r="D79" s="68">
        <f>SUM(D9:D78)</f>
        <v>56593775</v>
      </c>
    </row>
    <row r="80" spans="1:4" ht="13.5" thickTop="1" x14ac:dyDescent="0.2">
      <c r="A80" s="44"/>
      <c r="B80" s="67"/>
      <c r="D80" s="46"/>
    </row>
    <row r="81" spans="1:4" x14ac:dyDescent="0.2">
      <c r="A81" s="69" t="s">
        <v>158</v>
      </c>
      <c r="B81" s="70"/>
      <c r="D81" s="46" t="s">
        <v>159</v>
      </c>
    </row>
    <row r="82" spans="1:4" x14ac:dyDescent="0.2">
      <c r="A82" s="71"/>
      <c r="B82" s="67"/>
      <c r="D82" s="46" t="s">
        <v>11</v>
      </c>
    </row>
    <row r="83" spans="1:4" x14ac:dyDescent="0.2">
      <c r="A83" s="71" t="s">
        <v>9</v>
      </c>
      <c r="B83" s="67" t="s">
        <v>69</v>
      </c>
      <c r="D83" s="46"/>
    </row>
    <row r="84" spans="1:4" x14ac:dyDescent="0.2">
      <c r="A84" s="71"/>
      <c r="B84" s="67"/>
      <c r="D84" s="46"/>
    </row>
    <row r="85" spans="1:4" x14ac:dyDescent="0.2">
      <c r="A85" s="56">
        <v>0</v>
      </c>
      <c r="B85" s="60" t="s">
        <v>70</v>
      </c>
      <c r="C85" s="52"/>
      <c r="D85" s="46">
        <f>+C87</f>
        <v>1000000</v>
      </c>
    </row>
    <row r="86" spans="1:4" x14ac:dyDescent="0.2">
      <c r="A86" s="50"/>
      <c r="B86" s="60"/>
      <c r="C86" s="52"/>
      <c r="D86" s="46"/>
    </row>
    <row r="87" spans="1:4" x14ac:dyDescent="0.2">
      <c r="A87" s="56">
        <v>0.01</v>
      </c>
      <c r="B87" s="51" t="s">
        <v>71</v>
      </c>
      <c r="C87" s="46">
        <f>+C88</f>
        <v>1000000</v>
      </c>
      <c r="D87" s="46"/>
    </row>
    <row r="88" spans="1:4" x14ac:dyDescent="0.2">
      <c r="A88" s="72" t="s">
        <v>160</v>
      </c>
      <c r="B88" s="58" t="s">
        <v>161</v>
      </c>
      <c r="C88" s="52">
        <v>1000000</v>
      </c>
      <c r="D88" s="46"/>
    </row>
    <row r="89" spans="1:4" ht="38.25" x14ac:dyDescent="0.2">
      <c r="A89" s="72"/>
      <c r="B89" s="78" t="s">
        <v>294</v>
      </c>
      <c r="C89" s="52"/>
      <c r="D89" s="46"/>
    </row>
    <row r="90" spans="1:4" x14ac:dyDescent="0.2">
      <c r="A90" s="72"/>
      <c r="B90" s="58"/>
      <c r="C90" s="52"/>
      <c r="D90" s="74"/>
    </row>
    <row r="91" spans="1:4" x14ac:dyDescent="0.2">
      <c r="A91" s="50" t="s">
        <v>77</v>
      </c>
      <c r="B91" s="60" t="s">
        <v>28</v>
      </c>
      <c r="C91" s="52"/>
      <c r="D91" s="75">
        <f>+C93+C103+C113+C117+C121</f>
        <v>35526000</v>
      </c>
    </row>
    <row r="92" spans="1:4" x14ac:dyDescent="0.2">
      <c r="A92" s="50"/>
      <c r="B92" s="60"/>
      <c r="C92" s="52"/>
      <c r="D92" s="75"/>
    </row>
    <row r="93" spans="1:4" x14ac:dyDescent="0.2">
      <c r="A93" s="50" t="s">
        <v>82</v>
      </c>
      <c r="B93" s="51" t="s">
        <v>29</v>
      </c>
      <c r="C93" s="46">
        <f>SUM(C94:C100)</f>
        <v>7142000</v>
      </c>
      <c r="D93" s="75"/>
    </row>
    <row r="94" spans="1:4" x14ac:dyDescent="0.2">
      <c r="A94" s="44" t="s">
        <v>243</v>
      </c>
      <c r="B94" s="45" t="s">
        <v>242</v>
      </c>
      <c r="C94" s="52">
        <v>1372000</v>
      </c>
      <c r="D94" s="75"/>
    </row>
    <row r="95" spans="1:4" ht="51" x14ac:dyDescent="0.2">
      <c r="A95" s="44"/>
      <c r="B95" s="78" t="s">
        <v>293</v>
      </c>
      <c r="C95" s="52"/>
      <c r="D95" s="75"/>
    </row>
    <row r="96" spans="1:4" x14ac:dyDescent="0.2">
      <c r="A96" s="44"/>
      <c r="B96" s="45"/>
      <c r="C96" s="52"/>
      <c r="D96" s="75"/>
    </row>
    <row r="97" spans="1:4" x14ac:dyDescent="0.2">
      <c r="A97" s="44" t="s">
        <v>85</v>
      </c>
      <c r="B97" s="57" t="s">
        <v>86</v>
      </c>
      <c r="C97" s="52">
        <v>4270000</v>
      </c>
      <c r="D97" s="75"/>
    </row>
    <row r="98" spans="1:4" ht="102" x14ac:dyDescent="0.2">
      <c r="A98" s="44"/>
      <c r="B98" s="78" t="s">
        <v>292</v>
      </c>
      <c r="C98" s="52"/>
      <c r="D98" s="75"/>
    </row>
    <row r="99" spans="1:4" x14ac:dyDescent="0.2">
      <c r="A99" s="44"/>
      <c r="B99" s="57"/>
      <c r="C99" s="52"/>
      <c r="D99" s="75"/>
    </row>
    <row r="100" spans="1:4" x14ac:dyDescent="0.2">
      <c r="A100" s="44" t="s">
        <v>241</v>
      </c>
      <c r="B100" s="57" t="s">
        <v>240</v>
      </c>
      <c r="C100" s="52">
        <v>1500000</v>
      </c>
      <c r="D100" s="75"/>
    </row>
    <row r="101" spans="1:4" ht="38.25" x14ac:dyDescent="0.2">
      <c r="A101" s="44"/>
      <c r="B101" s="78" t="s">
        <v>276</v>
      </c>
      <c r="C101" s="52"/>
      <c r="D101" s="75"/>
    </row>
    <row r="102" spans="1:4" x14ac:dyDescent="0.2">
      <c r="A102" s="44"/>
      <c r="B102" s="57"/>
      <c r="C102" s="52"/>
      <c r="D102" s="75"/>
    </row>
    <row r="103" spans="1:4" x14ac:dyDescent="0.2">
      <c r="A103" s="50" t="s">
        <v>88</v>
      </c>
      <c r="B103" s="51" t="s">
        <v>89</v>
      </c>
      <c r="C103" s="46">
        <f>SUM(C104:C110)</f>
        <v>13446935</v>
      </c>
      <c r="D103" s="75"/>
    </row>
    <row r="104" spans="1:4" x14ac:dyDescent="0.2">
      <c r="A104" s="44" t="s">
        <v>239</v>
      </c>
      <c r="B104" s="45" t="s">
        <v>238</v>
      </c>
      <c r="C104" s="52">
        <v>2900000</v>
      </c>
      <c r="D104" s="75"/>
    </row>
    <row r="105" spans="1:4" ht="63.75" x14ac:dyDescent="0.2">
      <c r="A105" s="44"/>
      <c r="B105" s="78" t="s">
        <v>291</v>
      </c>
      <c r="C105" s="52"/>
      <c r="D105" s="75"/>
    </row>
    <row r="106" spans="1:4" x14ac:dyDescent="0.2">
      <c r="A106" s="44"/>
      <c r="B106" s="45"/>
      <c r="C106" s="52"/>
      <c r="D106" s="75"/>
    </row>
    <row r="107" spans="1:4" x14ac:dyDescent="0.2">
      <c r="A107" s="44" t="s">
        <v>237</v>
      </c>
      <c r="B107" s="57" t="s">
        <v>236</v>
      </c>
      <c r="C107" s="52">
        <v>9000000</v>
      </c>
      <c r="D107" s="75"/>
    </row>
    <row r="108" spans="1:4" ht="63.75" x14ac:dyDescent="0.2">
      <c r="A108" s="44"/>
      <c r="B108" s="78" t="s">
        <v>290</v>
      </c>
      <c r="C108" s="52"/>
      <c r="D108" s="75"/>
    </row>
    <row r="109" spans="1:4" x14ac:dyDescent="0.2">
      <c r="A109" s="44"/>
      <c r="B109" s="57"/>
      <c r="C109" s="52"/>
      <c r="D109" s="75"/>
    </row>
    <row r="110" spans="1:4" x14ac:dyDescent="0.2">
      <c r="A110" s="57" t="s">
        <v>235</v>
      </c>
      <c r="B110" s="43" t="s">
        <v>234</v>
      </c>
      <c r="C110" s="52">
        <v>1546935</v>
      </c>
      <c r="D110" s="75"/>
    </row>
    <row r="111" spans="1:4" ht="38.25" x14ac:dyDescent="0.2">
      <c r="B111" s="78" t="s">
        <v>289</v>
      </c>
      <c r="C111" s="52"/>
      <c r="D111" s="75"/>
    </row>
    <row r="112" spans="1:4" x14ac:dyDescent="0.2">
      <c r="A112" s="44"/>
      <c r="B112" s="57"/>
      <c r="C112" s="52"/>
      <c r="D112" s="75"/>
    </row>
    <row r="113" spans="1:4" x14ac:dyDescent="0.2">
      <c r="A113" s="50" t="s">
        <v>174</v>
      </c>
      <c r="B113" s="51" t="s">
        <v>175</v>
      </c>
      <c r="C113" s="46">
        <f>+C114</f>
        <v>7212065</v>
      </c>
      <c r="D113" s="75"/>
    </row>
    <row r="114" spans="1:4" x14ac:dyDescent="0.2">
      <c r="A114" s="44" t="s">
        <v>176</v>
      </c>
      <c r="B114" s="57" t="s">
        <v>177</v>
      </c>
      <c r="C114" s="52">
        <v>7212065</v>
      </c>
      <c r="D114" s="75"/>
    </row>
    <row r="115" spans="1:4" ht="25.5" x14ac:dyDescent="0.2">
      <c r="A115" s="44"/>
      <c r="B115" s="78" t="s">
        <v>288</v>
      </c>
      <c r="C115" s="52"/>
      <c r="D115" s="75"/>
    </row>
    <row r="116" spans="1:4" x14ac:dyDescent="0.2">
      <c r="A116" s="44"/>
      <c r="B116" s="78"/>
      <c r="C116" s="52"/>
      <c r="D116" s="75"/>
    </row>
    <row r="117" spans="1:4" x14ac:dyDescent="0.2">
      <c r="A117" s="50" t="s">
        <v>100</v>
      </c>
      <c r="B117" s="61" t="s">
        <v>101</v>
      </c>
      <c r="C117" s="46">
        <f>SUM(C118:C118)</f>
        <v>450000</v>
      </c>
      <c r="D117" s="74"/>
    </row>
    <row r="118" spans="1:4" x14ac:dyDescent="0.2">
      <c r="A118" s="44" t="s">
        <v>231</v>
      </c>
      <c r="B118" s="57" t="s">
        <v>230</v>
      </c>
      <c r="C118" s="52">
        <v>450000</v>
      </c>
      <c r="D118" s="74"/>
    </row>
    <row r="119" spans="1:4" ht="38.25" x14ac:dyDescent="0.2">
      <c r="A119" s="44"/>
      <c r="B119" s="78" t="s">
        <v>287</v>
      </c>
      <c r="C119" s="52"/>
      <c r="D119" s="74"/>
    </row>
    <row r="120" spans="1:4" x14ac:dyDescent="0.2">
      <c r="A120" s="44"/>
      <c r="B120" s="57"/>
      <c r="C120" s="52"/>
      <c r="D120" s="74"/>
    </row>
    <row r="121" spans="1:4" x14ac:dyDescent="0.2">
      <c r="A121" s="50" t="s">
        <v>104</v>
      </c>
      <c r="B121" s="51" t="s">
        <v>105</v>
      </c>
      <c r="C121" s="46">
        <f>SUM(C122:C122)</f>
        <v>7275000</v>
      </c>
      <c r="D121" s="74"/>
    </row>
    <row r="122" spans="1:4" x14ac:dyDescent="0.2">
      <c r="A122" s="44" t="s">
        <v>229</v>
      </c>
      <c r="B122" s="57" t="s">
        <v>228</v>
      </c>
      <c r="C122" s="52">
        <v>7275000</v>
      </c>
      <c r="D122" s="76"/>
    </row>
    <row r="123" spans="1:4" x14ac:dyDescent="0.2">
      <c r="A123" s="44"/>
      <c r="B123" s="78" t="s">
        <v>286</v>
      </c>
      <c r="C123" s="52"/>
      <c r="D123" s="76"/>
    </row>
    <row r="124" spans="1:4" x14ac:dyDescent="0.2">
      <c r="A124" s="44"/>
      <c r="B124" s="57"/>
      <c r="C124" s="52"/>
      <c r="D124" s="76"/>
    </row>
    <row r="125" spans="1:4" x14ac:dyDescent="0.2">
      <c r="A125" s="50" t="s">
        <v>112</v>
      </c>
      <c r="B125" s="60" t="s">
        <v>113</v>
      </c>
      <c r="C125" s="52"/>
      <c r="D125" s="46">
        <f>+C127+C137+C144+C148</f>
        <v>3057775</v>
      </c>
    </row>
    <row r="126" spans="1:4" x14ac:dyDescent="0.2">
      <c r="A126" s="50"/>
      <c r="B126" s="60"/>
      <c r="C126" s="52"/>
      <c r="D126" s="76"/>
    </row>
    <row r="127" spans="1:4" x14ac:dyDescent="0.2">
      <c r="A127" s="50" t="s">
        <v>114</v>
      </c>
      <c r="B127" s="51" t="s">
        <v>115</v>
      </c>
      <c r="C127" s="46">
        <f>SUM(C128:C134)</f>
        <v>1134290</v>
      </c>
      <c r="D127" s="76"/>
    </row>
    <row r="128" spans="1:4" x14ac:dyDescent="0.2">
      <c r="A128" s="44" t="s">
        <v>116</v>
      </c>
      <c r="B128" s="57" t="s">
        <v>117</v>
      </c>
      <c r="C128" s="52">
        <v>25000</v>
      </c>
      <c r="D128" s="76"/>
    </row>
    <row r="129" spans="1:4" ht="38.25" x14ac:dyDescent="0.2">
      <c r="A129" s="44"/>
      <c r="B129" s="78" t="s">
        <v>285</v>
      </c>
      <c r="C129" s="52"/>
      <c r="D129" s="76"/>
    </row>
    <row r="130" spans="1:4" x14ac:dyDescent="0.2">
      <c r="A130" s="44"/>
      <c r="B130" s="57"/>
      <c r="C130" s="52"/>
      <c r="D130" s="76"/>
    </row>
    <row r="131" spans="1:4" x14ac:dyDescent="0.2">
      <c r="A131" s="44" t="s">
        <v>227</v>
      </c>
      <c r="B131" s="57" t="s">
        <v>226</v>
      </c>
      <c r="C131" s="52">
        <v>106000</v>
      </c>
      <c r="D131" s="76"/>
    </row>
    <row r="132" spans="1:4" ht="25.5" x14ac:dyDescent="0.2">
      <c r="A132" s="44"/>
      <c r="B132" s="78" t="s">
        <v>284</v>
      </c>
      <c r="C132" s="52"/>
      <c r="D132" s="76"/>
    </row>
    <row r="133" spans="1:4" x14ac:dyDescent="0.2">
      <c r="A133" s="44"/>
      <c r="B133" s="57"/>
      <c r="C133" s="52"/>
      <c r="D133" s="76"/>
    </row>
    <row r="134" spans="1:4" x14ac:dyDescent="0.2">
      <c r="A134" s="44" t="s">
        <v>225</v>
      </c>
      <c r="B134" s="57" t="s">
        <v>224</v>
      </c>
      <c r="C134" s="52">
        <v>1003290</v>
      </c>
      <c r="D134" s="76"/>
    </row>
    <row r="135" spans="1:4" ht="38.25" x14ac:dyDescent="0.2">
      <c r="A135" s="44"/>
      <c r="B135" s="78" t="s">
        <v>283</v>
      </c>
      <c r="C135" s="52"/>
      <c r="D135" s="76"/>
    </row>
    <row r="136" spans="1:4" x14ac:dyDescent="0.2">
      <c r="A136" s="44"/>
      <c r="B136" s="57"/>
      <c r="C136" s="52"/>
      <c r="D136" s="76"/>
    </row>
    <row r="137" spans="1:4" x14ac:dyDescent="0.2">
      <c r="A137" s="50" t="s">
        <v>223</v>
      </c>
      <c r="B137" s="56" t="s">
        <v>222</v>
      </c>
      <c r="C137" s="46">
        <f>SUM(C138:C141)</f>
        <v>394485</v>
      </c>
      <c r="D137" s="76"/>
    </row>
    <row r="138" spans="1:4" x14ac:dyDescent="0.2">
      <c r="A138" s="44" t="s">
        <v>217</v>
      </c>
      <c r="B138" s="57" t="s">
        <v>216</v>
      </c>
      <c r="C138" s="52">
        <v>350000</v>
      </c>
      <c r="D138" s="76"/>
    </row>
    <row r="139" spans="1:4" ht="25.5" x14ac:dyDescent="0.2">
      <c r="A139" s="44"/>
      <c r="B139" s="78" t="s">
        <v>282</v>
      </c>
      <c r="C139" s="52"/>
      <c r="D139" s="76"/>
    </row>
    <row r="140" spans="1:4" x14ac:dyDescent="0.2">
      <c r="A140" s="44"/>
      <c r="B140" s="57"/>
      <c r="C140" s="52"/>
      <c r="D140" s="76"/>
    </row>
    <row r="141" spans="1:4" x14ac:dyDescent="0.2">
      <c r="A141" s="44" t="s">
        <v>180</v>
      </c>
      <c r="B141" s="57" t="s">
        <v>181</v>
      </c>
      <c r="C141" s="52">
        <v>44485</v>
      </c>
      <c r="D141" s="76"/>
    </row>
    <row r="142" spans="1:4" ht="25.5" x14ac:dyDescent="0.2">
      <c r="A142" s="44"/>
      <c r="B142" s="78" t="s">
        <v>282</v>
      </c>
      <c r="C142" s="52"/>
      <c r="D142" s="76"/>
    </row>
    <row r="143" spans="1:4" x14ac:dyDescent="0.2">
      <c r="A143" s="50"/>
      <c r="B143" s="60"/>
      <c r="C143" s="52"/>
      <c r="D143" s="76"/>
    </row>
    <row r="144" spans="1:4" x14ac:dyDescent="0.2">
      <c r="A144" s="50" t="s">
        <v>118</v>
      </c>
      <c r="B144" s="51" t="s">
        <v>119</v>
      </c>
      <c r="C144" s="46">
        <f>SUM(C145:C145)</f>
        <v>860200</v>
      </c>
      <c r="D144" s="76"/>
    </row>
    <row r="145" spans="1:4" x14ac:dyDescent="0.2">
      <c r="A145" s="44" t="s">
        <v>122</v>
      </c>
      <c r="B145" s="57" t="s">
        <v>123</v>
      </c>
      <c r="C145" s="52">
        <v>860200</v>
      </c>
      <c r="D145" s="76"/>
    </row>
    <row r="146" spans="1:4" ht="51" x14ac:dyDescent="0.2">
      <c r="A146" s="44"/>
      <c r="B146" s="78" t="s">
        <v>281</v>
      </c>
      <c r="C146" s="52"/>
      <c r="D146" s="76"/>
    </row>
    <row r="147" spans="1:4" x14ac:dyDescent="0.2">
      <c r="A147" s="44"/>
      <c r="B147" s="57"/>
      <c r="C147" s="52"/>
      <c r="D147" s="76"/>
    </row>
    <row r="148" spans="1:4" x14ac:dyDescent="0.2">
      <c r="A148" s="50" t="s">
        <v>124</v>
      </c>
      <c r="B148" s="51" t="s">
        <v>125</v>
      </c>
      <c r="C148" s="46">
        <f>SUM(C149:C158)</f>
        <v>668800</v>
      </c>
      <c r="D148" s="76"/>
    </row>
    <row r="149" spans="1:4" x14ac:dyDescent="0.2">
      <c r="A149" s="57" t="s">
        <v>126</v>
      </c>
      <c r="B149" s="45" t="s">
        <v>205</v>
      </c>
      <c r="C149" s="52">
        <v>200000</v>
      </c>
      <c r="D149" s="76"/>
    </row>
    <row r="150" spans="1:4" ht="38.25" x14ac:dyDescent="0.2">
      <c r="B150" s="78" t="s">
        <v>276</v>
      </c>
      <c r="C150" s="52"/>
      <c r="D150" s="76"/>
    </row>
    <row r="151" spans="1:4" x14ac:dyDescent="0.2">
      <c r="B151" s="45"/>
      <c r="C151" s="52"/>
      <c r="D151" s="76"/>
    </row>
    <row r="152" spans="1:4" x14ac:dyDescent="0.2">
      <c r="A152" s="57" t="s">
        <v>215</v>
      </c>
      <c r="B152" s="45" t="s">
        <v>280</v>
      </c>
      <c r="C152" s="52">
        <v>100000</v>
      </c>
      <c r="D152" s="76"/>
    </row>
    <row r="153" spans="1:4" ht="38.25" x14ac:dyDescent="0.2">
      <c r="B153" s="78" t="s">
        <v>279</v>
      </c>
      <c r="C153" s="52"/>
      <c r="D153" s="76"/>
    </row>
    <row r="154" spans="1:4" x14ac:dyDescent="0.2">
      <c r="B154" s="45"/>
      <c r="C154" s="52"/>
      <c r="D154" s="76"/>
    </row>
    <row r="155" spans="1:4" x14ac:dyDescent="0.2">
      <c r="A155" s="57" t="s">
        <v>188</v>
      </c>
      <c r="B155" s="43" t="s">
        <v>278</v>
      </c>
      <c r="C155" s="52">
        <v>168800</v>
      </c>
      <c r="D155" s="76"/>
    </row>
    <row r="156" spans="1:4" ht="25.5" x14ac:dyDescent="0.2">
      <c r="B156" s="78" t="s">
        <v>277</v>
      </c>
      <c r="C156" s="52"/>
      <c r="D156" s="76"/>
    </row>
    <row r="157" spans="1:4" x14ac:dyDescent="0.2">
      <c r="B157" s="78"/>
      <c r="C157" s="52"/>
      <c r="D157" s="76"/>
    </row>
    <row r="158" spans="1:4" x14ac:dyDescent="0.2">
      <c r="A158" s="57" t="s">
        <v>192</v>
      </c>
      <c r="B158" s="57" t="s">
        <v>193</v>
      </c>
      <c r="C158" s="52">
        <v>200000</v>
      </c>
      <c r="D158" s="76"/>
    </row>
    <row r="159" spans="1:4" ht="38.25" x14ac:dyDescent="0.2">
      <c r="B159" s="78" t="s">
        <v>276</v>
      </c>
      <c r="C159" s="52"/>
      <c r="D159" s="76"/>
    </row>
    <row r="160" spans="1:4" x14ac:dyDescent="0.2">
      <c r="A160" s="44"/>
      <c r="B160" s="57"/>
      <c r="C160" s="52"/>
      <c r="D160" s="76"/>
    </row>
    <row r="161" spans="1:4" x14ac:dyDescent="0.2">
      <c r="A161" s="50" t="s">
        <v>130</v>
      </c>
      <c r="B161" s="56" t="s">
        <v>33</v>
      </c>
      <c r="C161" s="52"/>
      <c r="D161" s="76"/>
    </row>
    <row r="162" spans="1:4" x14ac:dyDescent="0.2">
      <c r="A162" s="50"/>
      <c r="B162" s="56"/>
      <c r="C162" s="52"/>
      <c r="D162" s="75">
        <f>+C163</f>
        <v>16710000</v>
      </c>
    </row>
    <row r="163" spans="1:4" x14ac:dyDescent="0.2">
      <c r="A163" s="50" t="s">
        <v>131</v>
      </c>
      <c r="B163" s="56" t="s">
        <v>34</v>
      </c>
      <c r="C163" s="46">
        <f>SUM(C164:C173)</f>
        <v>16710000</v>
      </c>
      <c r="D163" s="76"/>
    </row>
    <row r="164" spans="1:4" x14ac:dyDescent="0.2">
      <c r="A164" s="44" t="s">
        <v>132</v>
      </c>
      <c r="B164" s="57" t="s">
        <v>133</v>
      </c>
      <c r="C164" s="52">
        <v>60000</v>
      </c>
      <c r="D164" s="76"/>
    </row>
    <row r="165" spans="1:4" ht="38.25" x14ac:dyDescent="0.2">
      <c r="A165" s="44"/>
      <c r="B165" s="78" t="s">
        <v>275</v>
      </c>
      <c r="C165" s="52"/>
      <c r="D165" s="76"/>
    </row>
    <row r="166" spans="1:4" x14ac:dyDescent="0.2">
      <c r="A166" s="44"/>
      <c r="B166" s="57"/>
      <c r="C166" s="52"/>
      <c r="D166" s="76"/>
    </row>
    <row r="167" spans="1:4" x14ac:dyDescent="0.2">
      <c r="A167" s="57" t="s">
        <v>38</v>
      </c>
      <c r="B167" s="57" t="s">
        <v>39</v>
      </c>
      <c r="C167" s="52">
        <v>10710000</v>
      </c>
      <c r="D167" s="76"/>
    </row>
    <row r="168" spans="1:4" ht="89.25" x14ac:dyDescent="0.2">
      <c r="B168" s="78" t="s">
        <v>274</v>
      </c>
      <c r="C168" s="52"/>
      <c r="D168" s="76"/>
    </row>
    <row r="169" spans="1:4" x14ac:dyDescent="0.2">
      <c r="B169" s="57"/>
      <c r="C169" s="52"/>
      <c r="D169" s="76"/>
    </row>
    <row r="170" spans="1:4" x14ac:dyDescent="0.2">
      <c r="A170" s="57" t="s">
        <v>135</v>
      </c>
      <c r="B170" s="57" t="s">
        <v>136</v>
      </c>
      <c r="C170" s="52">
        <v>150000</v>
      </c>
      <c r="D170" s="76"/>
    </row>
    <row r="171" spans="1:4" ht="25.5" x14ac:dyDescent="0.2">
      <c r="B171" s="78" t="s">
        <v>273</v>
      </c>
      <c r="C171" s="52"/>
      <c r="D171" s="76"/>
    </row>
    <row r="172" spans="1:4" x14ac:dyDescent="0.2">
      <c r="B172" s="57"/>
      <c r="C172" s="52"/>
      <c r="D172" s="76"/>
    </row>
    <row r="173" spans="1:4" x14ac:dyDescent="0.2">
      <c r="A173" s="44" t="s">
        <v>139</v>
      </c>
      <c r="B173" s="57" t="s">
        <v>140</v>
      </c>
      <c r="C173" s="52">
        <v>5790000</v>
      </c>
      <c r="D173" s="76"/>
    </row>
    <row r="174" spans="1:4" ht="25.5" x14ac:dyDescent="0.2">
      <c r="A174" s="44"/>
      <c r="B174" s="78" t="s">
        <v>272</v>
      </c>
      <c r="C174" s="78"/>
      <c r="D174" s="76"/>
    </row>
    <row r="175" spans="1:4" x14ac:dyDescent="0.2">
      <c r="A175" s="44"/>
      <c r="B175" s="57"/>
      <c r="C175" s="52"/>
      <c r="D175" s="76"/>
    </row>
    <row r="176" spans="1:4" x14ac:dyDescent="0.2">
      <c r="A176" s="50">
        <v>6</v>
      </c>
      <c r="B176" s="51" t="s">
        <v>144</v>
      </c>
      <c r="C176" s="52"/>
      <c r="D176" s="75">
        <f>+C178</f>
        <v>300000</v>
      </c>
    </row>
    <row r="177" spans="1:4" x14ac:dyDescent="0.2">
      <c r="A177" s="50"/>
      <c r="B177" s="51"/>
      <c r="C177" s="52"/>
      <c r="D177" s="74"/>
    </row>
    <row r="178" spans="1:4" ht="25.5" x14ac:dyDescent="0.2">
      <c r="A178" s="56">
        <v>6.06</v>
      </c>
      <c r="B178" s="51" t="s">
        <v>148</v>
      </c>
      <c r="C178" s="46">
        <f>+C179+C182</f>
        <v>300000</v>
      </c>
      <c r="D178" s="74"/>
    </row>
    <row r="179" spans="1:4" x14ac:dyDescent="0.2">
      <c r="A179" s="57" t="s">
        <v>149</v>
      </c>
      <c r="B179" s="57" t="s">
        <v>150</v>
      </c>
      <c r="C179" s="52">
        <v>150000</v>
      </c>
      <c r="D179" s="74"/>
    </row>
    <row r="180" spans="1:4" ht="38.25" x14ac:dyDescent="0.2">
      <c r="B180" s="78" t="s">
        <v>271</v>
      </c>
      <c r="C180" s="52"/>
      <c r="D180" s="74"/>
    </row>
    <row r="181" spans="1:4" x14ac:dyDescent="0.2">
      <c r="B181" s="57"/>
      <c r="C181" s="52"/>
      <c r="D181" s="74"/>
    </row>
    <row r="182" spans="1:4" x14ac:dyDescent="0.2">
      <c r="A182" s="57" t="s">
        <v>213</v>
      </c>
      <c r="B182" s="57" t="s">
        <v>212</v>
      </c>
      <c r="C182" s="52">
        <v>150000</v>
      </c>
      <c r="D182" s="74"/>
    </row>
    <row r="183" spans="1:4" ht="38.25" x14ac:dyDescent="0.2">
      <c r="B183" s="78" t="s">
        <v>271</v>
      </c>
      <c r="C183" s="52"/>
      <c r="D183" s="74"/>
    </row>
    <row r="184" spans="1:4" x14ac:dyDescent="0.2">
      <c r="A184" s="44"/>
      <c r="B184" s="57"/>
      <c r="C184" s="52"/>
      <c r="D184" s="74"/>
    </row>
    <row r="185" spans="1:4" ht="13.5" thickBot="1" x14ac:dyDescent="0.25">
      <c r="A185" s="44"/>
      <c r="B185" s="67" t="s">
        <v>198</v>
      </c>
      <c r="D185" s="68">
        <f>SUM(D85:D184)</f>
        <v>56593775</v>
      </c>
    </row>
    <row r="186" spans="1:4" ht="13.5" thickTop="1" x14ac:dyDescent="0.2"/>
  </sheetData>
  <mergeCells count="3">
    <mergeCell ref="A1:D1"/>
    <mergeCell ref="A2:D2"/>
    <mergeCell ref="A3:D3"/>
  </mergeCells>
  <printOptions horizontalCentered="1" verticalCentered="1"/>
  <pageMargins left="0.39370078740157483" right="0.39370078740157483" top="0.39370078740157483" bottom="0.39370078740157483" header="0" footer="0"/>
  <pageSetup scale="75" fitToWidth="2" orientation="portrait" r:id="rId1"/>
  <headerFooter alignWithMargins="0"/>
  <rowBreaks count="5" manualBreakCount="5">
    <brk id="37" max="3" man="1"/>
    <brk id="70" max="3" man="1"/>
    <brk id="80" max="3" man="1"/>
    <brk id="115" max="3" man="1"/>
    <brk id="16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15</vt:i4>
      </vt:variant>
    </vt:vector>
  </HeadingPairs>
  <TitlesOfParts>
    <vt:vector size="23" baseType="lpstr">
      <vt:lpstr>P.Ext 1</vt:lpstr>
      <vt:lpstr>Just Pext 1</vt:lpstr>
      <vt:lpstr>Mod Nº1</vt:lpstr>
      <vt:lpstr>Jusf. Mod Nº1</vt:lpstr>
      <vt:lpstr>Mod Nº2</vt:lpstr>
      <vt:lpstr>Justificación2</vt:lpstr>
      <vt:lpstr>Modificación Nº3  </vt:lpstr>
      <vt:lpstr>Justificación3</vt:lpstr>
      <vt:lpstr>'Jusf. Mod Nº1'!Área_de_impresión</vt:lpstr>
      <vt:lpstr>'Just Pext 1'!Área_de_impresión</vt:lpstr>
      <vt:lpstr>Justificación2!Área_de_impresión</vt:lpstr>
      <vt:lpstr>Justificación3!Área_de_impresión</vt:lpstr>
      <vt:lpstr>'Mod Nº1'!Área_de_impresión</vt:lpstr>
      <vt:lpstr>'Mod Nº2'!Área_de_impresión</vt:lpstr>
      <vt:lpstr>'Modificación Nº3  '!Área_de_impresión</vt:lpstr>
      <vt:lpstr>'P.Ext 1'!Área_de_impresión</vt:lpstr>
      <vt:lpstr>'Jusf. Mod Nº1'!Títulos_a_imprimir</vt:lpstr>
      <vt:lpstr>'Just Pext 1'!Títulos_a_imprimir</vt:lpstr>
      <vt:lpstr>Justificación2!Títulos_a_imprimir</vt:lpstr>
      <vt:lpstr>Justificación3!Títulos_a_imprimir</vt:lpstr>
      <vt:lpstr>'Mod Nº2'!Títulos_a_imprimir</vt:lpstr>
      <vt:lpstr>'Modificación Nº3  '!Títulos_a_imprimir</vt:lpstr>
      <vt:lpstr>'P.Ext 1'!Títulos_a_imprimir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Urbina Aguirre</dc:creator>
  <cp:lastModifiedBy>Maricela Cordero Vega</cp:lastModifiedBy>
  <dcterms:created xsi:type="dcterms:W3CDTF">2019-05-02T16:55:29Z</dcterms:created>
  <dcterms:modified xsi:type="dcterms:W3CDTF">2019-08-14T18:07:01Z</dcterms:modified>
</cp:coreProperties>
</file>