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vega\OneDrive - DIRECCIÓN GENERAL ARCHIVO NACIONAL\Maricela\Año 2019 Oct 2018 a Set 2019\Página web 2019\Al 31 diciembre 2018\"/>
    </mc:Choice>
  </mc:AlternateContent>
  <bookViews>
    <workbookView xWindow="0" yWindow="0" windowWidth="23040" windowHeight="9405"/>
  </bookViews>
  <sheets>
    <sheet name="Egresos " sheetId="1" r:id="rId1"/>
    <sheet name="Ingres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" l="1"/>
  <c r="D60" i="2"/>
  <c r="G59" i="2"/>
  <c r="D59" i="2"/>
  <c r="I59" i="2" s="1"/>
  <c r="C57" i="2"/>
  <c r="B57" i="2"/>
  <c r="G54" i="2"/>
  <c r="G52" i="2" s="1"/>
  <c r="D54" i="2"/>
  <c r="I54" i="2" s="1"/>
  <c r="G53" i="2"/>
  <c r="D53" i="2"/>
  <c r="C52" i="2"/>
  <c r="B52" i="2"/>
  <c r="G51" i="2"/>
  <c r="C51" i="2"/>
  <c r="C49" i="2" s="1"/>
  <c r="C47" i="2" s="1"/>
  <c r="B51" i="2"/>
  <c r="B49" i="2" s="1"/>
  <c r="B47" i="2" s="1"/>
  <c r="G49" i="2"/>
  <c r="G47" i="2"/>
  <c r="G45" i="2"/>
  <c r="G44" i="2" s="1"/>
  <c r="D45" i="2"/>
  <c r="I45" i="2" s="1"/>
  <c r="I44" i="2" s="1"/>
  <c r="B44" i="2"/>
  <c r="D44" i="2" s="1"/>
  <c r="G43" i="2"/>
  <c r="G42" i="2"/>
  <c r="H42" i="2" s="1"/>
  <c r="D42" i="2"/>
  <c r="G41" i="2"/>
  <c r="D41" i="2"/>
  <c r="I41" i="2" s="1"/>
  <c r="D40" i="2"/>
  <c r="D39" i="2" s="1"/>
  <c r="C40" i="2"/>
  <c r="B40" i="2"/>
  <c r="B39" i="2" s="1"/>
  <c r="B37" i="2" s="1"/>
  <c r="C39" i="2"/>
  <c r="C37" i="2" s="1"/>
  <c r="G34" i="2"/>
  <c r="D34" i="2"/>
  <c r="G33" i="2"/>
  <c r="D33" i="2"/>
  <c r="I33" i="2" s="1"/>
  <c r="D32" i="2"/>
  <c r="C32" i="2"/>
  <c r="B32" i="2"/>
  <c r="G29" i="2"/>
  <c r="D29" i="2"/>
  <c r="I29" i="2" s="1"/>
  <c r="G28" i="2"/>
  <c r="D28" i="2"/>
  <c r="G27" i="2"/>
  <c r="D27" i="2"/>
  <c r="I27" i="2" s="1"/>
  <c r="G25" i="2"/>
  <c r="D25" i="2"/>
  <c r="G24" i="2"/>
  <c r="D24" i="2"/>
  <c r="C23" i="2"/>
  <c r="B23" i="2"/>
  <c r="B20" i="2" s="1"/>
  <c r="C20" i="2"/>
  <c r="G16" i="2"/>
  <c r="H16" i="2" s="1"/>
  <c r="D16" i="2"/>
  <c r="G13" i="2"/>
  <c r="G11" i="2" s="1"/>
  <c r="D13" i="2"/>
  <c r="I13" i="2" s="1"/>
  <c r="B13" i="2"/>
  <c r="B11" i="2" s="1"/>
  <c r="C11" i="2"/>
  <c r="B18" i="2" l="1"/>
  <c r="I16" i="2"/>
  <c r="H25" i="2"/>
  <c r="I32" i="2"/>
  <c r="D37" i="2"/>
  <c r="G40" i="2"/>
  <c r="H40" i="2" s="1"/>
  <c r="G23" i="2"/>
  <c r="G20" i="2" s="1"/>
  <c r="G18" i="2" s="1"/>
  <c r="H44" i="2"/>
  <c r="D23" i="2"/>
  <c r="G32" i="2"/>
  <c r="D52" i="2"/>
  <c r="D51" i="2" s="1"/>
  <c r="D57" i="2"/>
  <c r="C18" i="2"/>
  <c r="H27" i="2"/>
  <c r="I28" i="2"/>
  <c r="I40" i="2"/>
  <c r="I39" i="2" s="1"/>
  <c r="I37" i="2" s="1"/>
  <c r="H24" i="2"/>
  <c r="H29" i="2"/>
  <c r="I42" i="2"/>
  <c r="G57" i="2"/>
  <c r="C9" i="2"/>
  <c r="B9" i="2"/>
  <c r="B62" i="2" s="1"/>
  <c r="C62" i="2"/>
  <c r="H11" i="2"/>
  <c r="D20" i="2"/>
  <c r="D49" i="2"/>
  <c r="I51" i="2"/>
  <c r="H28" i="2"/>
  <c r="I34" i="2"/>
  <c r="I25" i="2"/>
  <c r="I60" i="2"/>
  <c r="I57" i="2" s="1"/>
  <c r="H13" i="2"/>
  <c r="G39" i="2"/>
  <c r="H45" i="2"/>
  <c r="I53" i="2"/>
  <c r="I52" i="2" s="1"/>
  <c r="D11" i="2"/>
  <c r="I24" i="2"/>
  <c r="H41" i="2"/>
  <c r="H20" i="2" l="1"/>
  <c r="I23" i="2"/>
  <c r="H23" i="2"/>
  <c r="I49" i="2"/>
  <c r="I47" i="2" s="1"/>
  <c r="D47" i="2"/>
  <c r="G37" i="2"/>
  <c r="H39" i="2"/>
  <c r="D18" i="2"/>
  <c r="H18" i="2" s="1"/>
  <c r="I20" i="2"/>
  <c r="I18" i="2" s="1"/>
  <c r="I11" i="2"/>
  <c r="G9" i="2"/>
  <c r="G62" i="2" l="1"/>
  <c r="H37" i="2"/>
  <c r="D9" i="2"/>
  <c r="D62" i="2" s="1"/>
  <c r="I9" i="2"/>
  <c r="I62" i="2" s="1"/>
  <c r="H9" i="2" l="1"/>
  <c r="L156" i="1" l="1"/>
  <c r="K156" i="1"/>
  <c r="L155" i="1"/>
  <c r="K155" i="1"/>
  <c r="L153" i="1"/>
  <c r="K153" i="1"/>
  <c r="L151" i="1"/>
  <c r="K151" i="1"/>
  <c r="L150" i="1"/>
  <c r="K150" i="1"/>
  <c r="L148" i="1"/>
  <c r="K148" i="1"/>
  <c r="L147" i="1"/>
  <c r="K147" i="1"/>
  <c r="L146" i="1"/>
  <c r="K146" i="1"/>
  <c r="L144" i="1"/>
  <c r="K144" i="1"/>
  <c r="L143" i="1"/>
  <c r="K143" i="1"/>
  <c r="K141" i="1"/>
  <c r="K140" i="1"/>
  <c r="L138" i="1"/>
  <c r="K138" i="1"/>
  <c r="L137" i="1"/>
  <c r="K137" i="1"/>
  <c r="J136" i="1"/>
  <c r="I136" i="1"/>
  <c r="H136" i="1"/>
  <c r="G136" i="1"/>
  <c r="F136" i="1"/>
  <c r="E136" i="1"/>
  <c r="D136" i="1"/>
  <c r="C136" i="1"/>
  <c r="L135" i="1"/>
  <c r="K135" i="1"/>
  <c r="L133" i="1"/>
  <c r="K133" i="1"/>
  <c r="L132" i="1"/>
  <c r="K132" i="1"/>
  <c r="K123" i="1" s="1"/>
  <c r="L130" i="1"/>
  <c r="K130" i="1"/>
  <c r="K129" i="1"/>
  <c r="L128" i="1"/>
  <c r="K128" i="1"/>
  <c r="L127" i="1"/>
  <c r="K127" i="1"/>
  <c r="L126" i="1"/>
  <c r="K126" i="1"/>
  <c r="L125" i="1"/>
  <c r="K125" i="1"/>
  <c r="L124" i="1"/>
  <c r="K124" i="1"/>
  <c r="J123" i="1"/>
  <c r="I123" i="1"/>
  <c r="H123" i="1"/>
  <c r="G123" i="1"/>
  <c r="F123" i="1"/>
  <c r="E123" i="1"/>
  <c r="D123" i="1"/>
  <c r="C123" i="1"/>
  <c r="L122" i="1"/>
  <c r="K122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0" i="1"/>
  <c r="K110" i="1"/>
  <c r="L109" i="1"/>
  <c r="K109" i="1"/>
  <c r="L108" i="1"/>
  <c r="K108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K89" i="1" s="1"/>
  <c r="L97" i="1"/>
  <c r="K97" i="1"/>
  <c r="L96" i="1"/>
  <c r="K96" i="1"/>
  <c r="L94" i="1"/>
  <c r="K94" i="1"/>
  <c r="L93" i="1"/>
  <c r="K93" i="1"/>
  <c r="L92" i="1"/>
  <c r="K92" i="1"/>
  <c r="L91" i="1"/>
  <c r="K91" i="1"/>
  <c r="L90" i="1"/>
  <c r="K90" i="1"/>
  <c r="J89" i="1"/>
  <c r="I89" i="1"/>
  <c r="H89" i="1"/>
  <c r="G89" i="1"/>
  <c r="F89" i="1"/>
  <c r="E89" i="1"/>
  <c r="D89" i="1"/>
  <c r="C89" i="1"/>
  <c r="L88" i="1"/>
  <c r="K88" i="1"/>
  <c r="L86" i="1"/>
  <c r="K86" i="1"/>
  <c r="L85" i="1"/>
  <c r="K85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3" i="1"/>
  <c r="K73" i="1"/>
  <c r="L72" i="1"/>
  <c r="K72" i="1"/>
  <c r="L71" i="1"/>
  <c r="K71" i="1"/>
  <c r="L69" i="1"/>
  <c r="K69" i="1"/>
  <c r="L68" i="1"/>
  <c r="K68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K57" i="1"/>
  <c r="L56" i="1"/>
  <c r="K56" i="1"/>
  <c r="L55" i="1"/>
  <c r="K55" i="1"/>
  <c r="L53" i="1"/>
  <c r="K53" i="1"/>
  <c r="L52" i="1"/>
  <c r="K52" i="1"/>
  <c r="K51" i="1"/>
  <c r="L50" i="1"/>
  <c r="K50" i="1"/>
  <c r="L49" i="1"/>
  <c r="K49" i="1"/>
  <c r="L48" i="1"/>
  <c r="K48" i="1"/>
  <c r="L47" i="1"/>
  <c r="K47" i="1"/>
  <c r="L45" i="1"/>
  <c r="K45" i="1"/>
  <c r="L44" i="1"/>
  <c r="K44" i="1"/>
  <c r="L43" i="1"/>
  <c r="K43" i="1"/>
  <c r="L42" i="1"/>
  <c r="K42" i="1"/>
  <c r="L41" i="1"/>
  <c r="K41" i="1"/>
  <c r="L40" i="1"/>
  <c r="K40" i="1"/>
  <c r="L38" i="1"/>
  <c r="K38" i="1"/>
  <c r="L37" i="1"/>
  <c r="K37" i="1"/>
  <c r="J36" i="1"/>
  <c r="I36" i="1"/>
  <c r="H36" i="1"/>
  <c r="G36" i="1"/>
  <c r="F36" i="1"/>
  <c r="E36" i="1"/>
  <c r="D36" i="1"/>
  <c r="C36" i="1"/>
  <c r="L35" i="1"/>
  <c r="K35" i="1"/>
  <c r="L33" i="1"/>
  <c r="K33" i="1"/>
  <c r="L32" i="1"/>
  <c r="K32" i="1"/>
  <c r="L31" i="1"/>
  <c r="K31" i="1"/>
  <c r="L30" i="1"/>
  <c r="K30" i="1"/>
  <c r="L29" i="1"/>
  <c r="K29" i="1"/>
  <c r="L27" i="1"/>
  <c r="K27" i="1"/>
  <c r="L26" i="1"/>
  <c r="K26" i="1"/>
  <c r="L25" i="1"/>
  <c r="K25" i="1"/>
  <c r="L23" i="1"/>
  <c r="K23" i="1"/>
  <c r="L22" i="1"/>
  <c r="K22" i="1"/>
  <c r="L21" i="1"/>
  <c r="K21" i="1"/>
  <c r="L20" i="1"/>
  <c r="K20" i="1"/>
  <c r="L19" i="1"/>
  <c r="K19" i="1"/>
  <c r="L18" i="1"/>
  <c r="K18" i="1"/>
  <c r="L16" i="1"/>
  <c r="K16" i="1"/>
  <c r="L15" i="1"/>
  <c r="K15" i="1"/>
  <c r="L14" i="1"/>
  <c r="K14" i="1"/>
  <c r="L12" i="1"/>
  <c r="K12" i="1"/>
  <c r="L11" i="1"/>
  <c r="K11" i="1"/>
  <c r="L10" i="1"/>
  <c r="K10" i="1"/>
  <c r="J9" i="1"/>
  <c r="I9" i="1"/>
  <c r="H9" i="1"/>
  <c r="G9" i="1"/>
  <c r="F9" i="1"/>
  <c r="E9" i="1"/>
  <c r="D9" i="1"/>
  <c r="C9" i="1"/>
  <c r="L8" i="1"/>
  <c r="K8" i="1"/>
  <c r="L6" i="1"/>
  <c r="K6" i="1"/>
  <c r="K9" i="1" l="1"/>
  <c r="K36" i="1"/>
  <c r="K136" i="1"/>
</calcChain>
</file>

<file path=xl/sharedStrings.xml><?xml version="1.0" encoding="utf-8"?>
<sst xmlns="http://schemas.openxmlformats.org/spreadsheetml/2006/main" count="273" uniqueCount="265">
  <si>
    <t>JUNTA ADMINISTRATIVA DEL ARCHIVO NACIONAL</t>
  </si>
  <si>
    <t>INFORME DE EJECUCIÓN PRESUPUESTARIA GLOBAL</t>
  </si>
  <si>
    <t>COD</t>
  </si>
  <si>
    <t>DESCRIPCIÓN</t>
  </si>
  <si>
    <t>PRESUPUESTO ORIGINAL</t>
  </si>
  <si>
    <t>MODIFICACIÓN</t>
  </si>
  <si>
    <t>PRESUPUESTO ACTUAL</t>
  </si>
  <si>
    <t>EGRESOS ANTERIORES</t>
  </si>
  <si>
    <t>EGRESOS DEL PERIODO</t>
  </si>
  <si>
    <t>EJECUCIÓN TOTAL</t>
  </si>
  <si>
    <t>SALDO GLOBAL</t>
  </si>
  <si>
    <t>COMPROMISOS</t>
  </si>
  <si>
    <t>SALDO DISPONIBLE REAL</t>
  </si>
  <si>
    <t/>
  </si>
  <si>
    <t>GLOBAL</t>
  </si>
  <si>
    <t>REMUNERACIONES</t>
  </si>
  <si>
    <t>REMUNERACIONES BASICAS</t>
  </si>
  <si>
    <t>0.01.01</t>
  </si>
  <si>
    <t>Sueldo para Cargos Fijos</t>
  </si>
  <si>
    <t>0.01.05</t>
  </si>
  <si>
    <t>Suplencias</t>
  </si>
  <si>
    <t>REMUNERACIONES EVENTUALES</t>
  </si>
  <si>
    <t>0.02.01</t>
  </si>
  <si>
    <t>Tiempo Extraordinario</t>
  </si>
  <si>
    <t>0.02.05</t>
  </si>
  <si>
    <t>Dietas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</si>
  <si>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</si>
  <si>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</si>
  <si>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</si>
  <si>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</si>
  <si>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</si>
  <si>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</si>
  <si>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</si>
  <si>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</si>
  <si>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</si>
  <si>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</si>
  <si>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</si>
  <si>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0.04.01</t>
  </si>
  <si>
    <t>Contribución Patronal al Seguro de Salud</t>
  </si>
  <si>
    <t>0.04.05</t>
  </si>
  <si>
    <t>Contribución Patronal al Banco Popular</t>
  </si>
  <si>
    <t>0.05.01</t>
  </si>
  <si>
    <t>0.05.02</t>
  </si>
  <si>
    <t>0.05.03</t>
  </si>
  <si>
    <t>0.05.05</t>
  </si>
  <si>
    <t>Contribución Patronal a fondos administrados por entes privados</t>
  </si>
  <si>
    <t>SERVICIOS</t>
  </si>
  <si>
    <t>SERVICIOS BASICOS</t>
  </si>
  <si>
    <t>1.02.01</t>
  </si>
  <si>
    <t>Servicio de agua y alcantarillado</t>
  </si>
  <si>
    <t>1.02.02</t>
  </si>
  <si>
    <t>1.02.03</t>
  </si>
  <si>
    <t>Servicio de correo</t>
  </si>
  <si>
    <t>1.02.04</t>
  </si>
  <si>
    <t>Servicio de telecomunicaciones</t>
  </si>
  <si>
    <t>1.02.99</t>
  </si>
  <si>
    <t>Otros servicios básicos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</si>
  <si>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</si>
  <si>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</si>
  <si>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</si>
  <si>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</si>
  <si>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</si>
  <si>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</si>
  <si>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1.03.06</t>
  </si>
  <si>
    <t>1.03.07</t>
  </si>
  <si>
    <t>SERVICIOS DE GESTION Y APOYO</t>
  </si>
  <si>
    <t>1.04.02</t>
  </si>
  <si>
    <t>1.04.04</t>
  </si>
  <si>
    <t>1.04.06</t>
  </si>
  <si>
    <t>Servicios Generales</t>
  </si>
  <si>
    <t>1.04.99</t>
  </si>
  <si>
    <t>GASTOS DE VIAJE Y DE TRANSPORTE</t>
  </si>
  <si>
    <t>1.05.01</t>
  </si>
  <si>
    <t>Transporte dentro del país</t>
  </si>
  <si>
    <t>1.05.02</t>
  </si>
  <si>
    <t>1.05.03</t>
  </si>
  <si>
    <t>Transporte en el exterior</t>
  </si>
  <si>
    <t>SEGUROS, REASEGUROS Y OTRAS OBLIGACIONES</t>
  </si>
  <si>
    <t>1.06.01</t>
  </si>
  <si>
    <t>Seguros</t>
  </si>
  <si>
    <t>CAPACITACION Y PROTOCOLO</t>
  </si>
  <si>
    <t>1.07.01</t>
  </si>
  <si>
    <t>1.07.02</t>
  </si>
  <si>
    <t>Actividades protocolarias y sociales</t>
  </si>
  <si>
    <t>MANTENIMIENTO Y REPARACION</t>
  </si>
  <si>
    <t>1.08.01</t>
  </si>
  <si>
    <t>1.08.04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</si>
  <si>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</si>
  <si>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</si>
  <si>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</si>
  <si>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</si>
  <si>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</si>
  <si>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1.08.08</t>
  </si>
  <si>
    <t>1.08.99</t>
  </si>
  <si>
    <t>Mantenimiento y reparación de otros equipos</t>
  </si>
  <si>
    <t>IMPUESTOS</t>
  </si>
  <si>
    <t>1.09.99</t>
  </si>
  <si>
    <t>Otros impuestos</t>
  </si>
  <si>
    <t>MATERIALES Y SUMINISTROS</t>
  </si>
  <si>
    <t>PRODUCTOS QUIMICOS Y CONEXOS</t>
  </si>
  <si>
    <t>2.01.01</t>
  </si>
  <si>
    <t>Combustibles y lubricantes</t>
  </si>
  <si>
    <t>2.01.02</t>
  </si>
  <si>
    <t>2.01.04</t>
  </si>
  <si>
    <t>Tintas, pinturas y diluyentes</t>
  </si>
  <si>
    <t>2.01.99</t>
  </si>
  <si>
    <t>ALIMENTOS Y PRODUCTOS AGROPECUARIOS</t>
  </si>
  <si>
    <t>2.02.03</t>
  </si>
  <si>
    <t>Alimentos y bebidas</t>
  </si>
  <si>
    <t>2.03.01</t>
  </si>
  <si>
    <t>2.03.02</t>
  </si>
  <si>
    <t>2.03.03</t>
  </si>
  <si>
    <t>Madera y sus derivados</t>
  </si>
  <si>
    <t>2.03.04</t>
  </si>
  <si>
    <t>2.03.05</t>
  </si>
  <si>
    <t>Materiales y Productos de vidrio</t>
  </si>
  <si>
    <t>2.03.06</t>
  </si>
  <si>
    <t>2.03.99</t>
  </si>
  <si>
    <t>HERRAMIENTAS, REPUESTOS Y ACCESORIOS</t>
  </si>
  <si>
    <t>2.04.01</t>
  </si>
  <si>
    <t>Herramientas e instrumentos</t>
  </si>
  <si>
    <t>2.04.02</t>
  </si>
  <si>
    <t>Repuestos y accesorios</t>
  </si>
  <si>
    <t>2.99.01</t>
  </si>
  <si>
    <t>2.99.02</t>
  </si>
  <si>
    <t>2.99.03</t>
  </si>
  <si>
    <t>2.99.04</t>
  </si>
  <si>
    <t>Textiles y vestuario</t>
  </si>
  <si>
    <t>2.99.05</t>
  </si>
  <si>
    <t>2.99.06</t>
  </si>
  <si>
    <t>2.99.07</t>
  </si>
  <si>
    <t>2.99.99</t>
  </si>
  <si>
    <t>BIENES DURADEROS</t>
  </si>
  <si>
    <t>MAQUINARIA, EQUIPO Y MOBILIARIO</t>
  </si>
  <si>
    <t>5.01.03</t>
  </si>
  <si>
    <t>Equipo de comunicación</t>
  </si>
  <si>
    <t>5.01.04</t>
  </si>
  <si>
    <t>Equipo y mobiliario de oficina</t>
  </si>
  <si>
    <t>5.01.05</t>
  </si>
  <si>
    <t>Equipo y programas de computo</t>
  </si>
  <si>
    <t>5.01.99</t>
  </si>
  <si>
    <t>Maquinaria y equipo diverso</t>
  </si>
  <si>
    <t>CONSTRUCCIONES, ADICIONES Y MEJORAS</t>
  </si>
  <si>
    <t>5.02.01</t>
  </si>
  <si>
    <t>Edificios</t>
  </si>
  <si>
    <t>TRANSFERENCIAS CORRIENTES</t>
  </si>
  <si>
    <t>PRESTACIONES</t>
  </si>
  <si>
    <t>6.03.01</t>
  </si>
  <si>
    <t>Prestaciones Legales</t>
  </si>
  <si>
    <t>6.06.02</t>
  </si>
  <si>
    <t>Reintegros o devoluciones</t>
  </si>
  <si>
    <t>OTRAS TRANSFERENCIAS CORRIENTES AL SECTOR EXTERNO</t>
  </si>
  <si>
    <t>6.07.01</t>
  </si>
  <si>
    <t>Transferencias corrientes a organismos internacionales</t>
  </si>
  <si>
    <t>INFORME DE EJECUCION PRESUPUESTARIA DE INGRESOS</t>
  </si>
  <si>
    <t>(colones)</t>
  </si>
  <si>
    <t>GRUPOS Y RENGLONES</t>
  </si>
  <si>
    <t>PRESUP.</t>
  </si>
  <si>
    <t xml:space="preserve">TOTAL </t>
  </si>
  <si>
    <t>INGRESOS</t>
  </si>
  <si>
    <t>TOTAL</t>
  </si>
  <si>
    <t>DIFERENCIA</t>
  </si>
  <si>
    <t>ORDINARIO</t>
  </si>
  <si>
    <t>EXTRAORD.</t>
  </si>
  <si>
    <t>ANTERIORES</t>
  </si>
  <si>
    <t>PERIODO</t>
  </si>
  <si>
    <t>%*</t>
  </si>
  <si>
    <t>INGRESOS CORRIENTES</t>
  </si>
  <si>
    <t>INGRESOS TRIBUTARIOS</t>
  </si>
  <si>
    <t>OTROS INGRESOS TRIBUTARIOS</t>
  </si>
  <si>
    <t>Imptos de Timbres</t>
  </si>
  <si>
    <t>Timbre de Archivo Nacional</t>
  </si>
  <si>
    <t>INGRESOS NO TRIBUTARIOS</t>
  </si>
  <si>
    <t>Venta de Bienes y Servicios</t>
  </si>
  <si>
    <t>Venta de Servicios</t>
  </si>
  <si>
    <t>Venta de Otros Servicios</t>
  </si>
  <si>
    <t>Serv. de Encuadernación de Protocolos</t>
  </si>
  <si>
    <t>Venta de Servicios Varios</t>
  </si>
  <si>
    <t>Digitalización de Protocolos</t>
  </si>
  <si>
    <t>Servicios de formación y capacitación</t>
  </si>
  <si>
    <t>Otros Ingresos no Tributarios</t>
  </si>
  <si>
    <t>Reintegros en efectivo</t>
  </si>
  <si>
    <t xml:space="preserve"> </t>
  </si>
  <si>
    <t>Transferencias del Sector Público</t>
  </si>
  <si>
    <t>Del Gobierno Central</t>
  </si>
  <si>
    <t xml:space="preserve">Transferencia gastos ordinarios </t>
  </si>
  <si>
    <t>Transferencia Derogatoria Impuesto Chequera</t>
  </si>
  <si>
    <t>Transferencias del Sector Externo</t>
  </si>
  <si>
    <t>Transferencia de Organismos Interncionales</t>
  </si>
  <si>
    <t>INGRESOS DE CAPITAL</t>
  </si>
  <si>
    <t>TRANSFERENCIAS DE CAPITAL</t>
  </si>
  <si>
    <t>Transferencia corrientes del Sector Público</t>
  </si>
  <si>
    <t>Transferencia pro-construcción</t>
  </si>
  <si>
    <t>RECURSOS DE VIGENCIAS ANTERIORES</t>
  </si>
  <si>
    <t xml:space="preserve">Superávit Libre </t>
  </si>
  <si>
    <t>Superávit  Específico</t>
  </si>
  <si>
    <t>TOTALES</t>
  </si>
  <si>
    <t>Contribución Patronal al Seguro de Pensiones de la CCSS</t>
  </si>
  <si>
    <t>ALQUILERES</t>
  </si>
  <si>
    <t>1.01.99</t>
  </si>
  <si>
    <t>Otros Alquileres</t>
  </si>
  <si>
    <t>1.05.04</t>
  </si>
  <si>
    <t>Mantenimiento de Edificios y locales</t>
  </si>
  <si>
    <t>Mantenimiento y reparación de equipo y mobiliario de oficina</t>
  </si>
  <si>
    <t>% EJECUCION</t>
  </si>
  <si>
    <t>1.08.03</t>
  </si>
  <si>
    <t>Mantenimiento de Instalaciones y otras obras</t>
  </si>
  <si>
    <t>UTILES, MATERIALES Y SUMINISTROS  DIVERSOS</t>
  </si>
  <si>
    <t>5.01.06</t>
  </si>
  <si>
    <t>Equipo sanitario, de laboratorio e investigación</t>
  </si>
  <si>
    <t>Publicaciones, Restauraciones, fotografías etc)</t>
  </si>
  <si>
    <t xml:space="preserve">Servicio de entrega de índices notariales </t>
  </si>
  <si>
    <t>6.06.01</t>
  </si>
  <si>
    <t>Indemnizaciones</t>
  </si>
  <si>
    <t>Comisiones y gastos por servicios financieros</t>
  </si>
  <si>
    <t>MATERIALES Y PRODUCTOS DE USO EN LA CONSTRUCCION</t>
  </si>
  <si>
    <t>Materiales y Productos minerales y asfalticos</t>
  </si>
  <si>
    <t>Servicio de energia eléctrica</t>
  </si>
  <si>
    <t>Impresión, encuadernación y otros</t>
  </si>
  <si>
    <t>Servicios de transferencia electrónica de información</t>
  </si>
  <si>
    <t>Servicios Jurídicos</t>
  </si>
  <si>
    <t>Servicios de ciencias económicas y sociales</t>
  </si>
  <si>
    <t>Otros Servicios de gestión y apoyo</t>
  </si>
  <si>
    <t>Viáticos dentro del país</t>
  </si>
  <si>
    <t>Viáticos en el exterior</t>
  </si>
  <si>
    <t>Actividades de capacitación</t>
  </si>
  <si>
    <t>Productos farmacéuticos y medicinales</t>
  </si>
  <si>
    <t>Otros productos químicos</t>
  </si>
  <si>
    <t>Materiales y productos metálicos</t>
  </si>
  <si>
    <t>Materiales y Productos de plástico</t>
  </si>
  <si>
    <t>Otros materiales y productos de uso en la construcción</t>
  </si>
  <si>
    <t>Útiles y materiales de oficina y computo</t>
  </si>
  <si>
    <t>Útiles y materiales médicos, hospitalarios</t>
  </si>
  <si>
    <t>Productos de papel, cartón e impresos</t>
  </si>
  <si>
    <t>Útiles y materiales de limpieza</t>
  </si>
  <si>
    <t>Útiles y materiales de resguardo y seguridad</t>
  </si>
  <si>
    <t>Útiles y materiales de cocina y comedor</t>
  </si>
  <si>
    <t>Otros útiles, materiales y suministros</t>
  </si>
  <si>
    <t>DE ENERO A DICIEMBRE DEL 2018</t>
  </si>
  <si>
    <t>CONTRIBUCIONES PATRONALES AL DESARROLLO Y LA SEGURIDAD SOCIAL</t>
  </si>
  <si>
    <t>CONTRIBUCIONES PATRONALES A FONDOS DE PENSIONES Y OTROS FONDOS</t>
  </si>
  <si>
    <t>Aporte Patronal al Regimen Obligatorio de Pensiones Complementarias</t>
  </si>
  <si>
    <t>Aporte Patronal al Fondo de Capitalizacion Laboral</t>
  </si>
  <si>
    <t>1.03.05</t>
  </si>
  <si>
    <t>Servicios aduaneros</t>
  </si>
  <si>
    <t>1.04.05</t>
  </si>
  <si>
    <t>Servicios de desarrollo de sistemas informáticos</t>
  </si>
  <si>
    <t>Mantenimiento y Reparación de Maquinaria y Equipo de la Producción</t>
  </si>
  <si>
    <t>Mantenimiento y reparación de equipo de computo y sistemas de información</t>
  </si>
  <si>
    <t>Materiales y Productos eléctricos, telefónicos y de computo</t>
  </si>
  <si>
    <t>5.01.07</t>
  </si>
  <si>
    <t>Equipo y mobiliario educacional, deportivo</t>
  </si>
  <si>
    <t>TRANFERENCIAS CORRIENTES AL SECTOR PUBLICO</t>
  </si>
  <si>
    <t>6.01.02</t>
  </si>
  <si>
    <t>Transferencias corrientes a Órganos Desconcentrados</t>
  </si>
  <si>
    <t>TRANSFERENCIAS CORRIENTES A PERSONAS</t>
  </si>
  <si>
    <t>6.02.99</t>
  </si>
  <si>
    <t>Otras transferencias a personas</t>
  </si>
  <si>
    <t>OTRAS TRANSFERENCIAS CORRIENTES AL SECTOR PRIVADO</t>
  </si>
  <si>
    <t>CUENTAS ESPECIALES</t>
  </si>
  <si>
    <t>SUMAS SIN ASIGNACION PRESUPUESTARIA</t>
  </si>
  <si>
    <t>9.02.01</t>
  </si>
  <si>
    <t>Sumas libres sin asignación presupuestaria</t>
  </si>
  <si>
    <t>PERIODO DE ENERO A DICIEMBRE 2018</t>
  </si>
  <si>
    <t xml:space="preserve">Ingresos Varios no especificados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</si>
</sst>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sz val="11"/>
      <color rgb="FFFFFFFF"/>
      <name val="Arial"/>
      <family val="2"/>
    </font>
    <font>
      <b/>
      <sz val="8"/>
      <name val="Arial"/>
      <family val="2"/>
    </font>
    <font>
      <sz val="8"/>
      <color rgb="FFFFFFFF"/>
      <name val="Courier New"/>
      <family val="3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vertical="distributed" wrapText="1"/>
    </xf>
    <xf numFmtId="4" fontId="3" fillId="0" borderId="0" xfId="0" applyNumberFormat="1" applyFont="1" applyFill="1" applyBorder="1" applyAlignment="1">
      <alignment vertical="distributed"/>
    </xf>
    <xf numFmtId="0" fontId="4" fillId="0" borderId="0" xfId="0" applyFont="1" applyFill="1" applyBorder="1"/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vertical="distributed"/>
    </xf>
    <xf numFmtId="4" fontId="1" fillId="0" borderId="0" xfId="0" applyNumberFormat="1" applyFont="1" applyFill="1" applyBorder="1"/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distributed" wrapText="1"/>
    </xf>
    <xf numFmtId="43" fontId="3" fillId="2" borderId="2" xfId="1" applyFont="1" applyFill="1" applyBorder="1" applyAlignment="1">
      <alignment horizontal="center" wrapText="1"/>
    </xf>
    <xf numFmtId="43" fontId="3" fillId="2" borderId="3" xfId="1" applyFont="1" applyFill="1" applyBorder="1" applyAlignment="1">
      <alignment horizontal="center" wrapText="1"/>
    </xf>
    <xf numFmtId="0" fontId="6" fillId="0" borderId="0" xfId="2" applyFont="1" applyFill="1" applyBorder="1" applyAlignment="1">
      <alignment wrapText="1"/>
    </xf>
    <xf numFmtId="43" fontId="6" fillId="0" borderId="0" xfId="1" applyFont="1" applyFill="1" applyBorder="1"/>
    <xf numFmtId="43" fontId="6" fillId="0" borderId="0" xfId="1" applyFont="1" applyFill="1" applyBorder="1" applyAlignment="1"/>
    <xf numFmtId="0" fontId="6" fillId="0" borderId="13" xfId="2" applyFont="1" applyFill="1" applyBorder="1" applyAlignment="1">
      <alignment wrapText="1"/>
    </xf>
    <xf numFmtId="43" fontId="6" fillId="0" borderId="13" xfId="1" applyFont="1" applyFill="1" applyBorder="1"/>
    <xf numFmtId="0" fontId="9" fillId="0" borderId="14" xfId="2" applyFont="1" applyFill="1" applyBorder="1" applyAlignment="1">
      <alignment wrapText="1"/>
    </xf>
    <xf numFmtId="43" fontId="9" fillId="0" borderId="14" xfId="1" applyFont="1" applyFill="1" applyBorder="1"/>
    <xf numFmtId="9" fontId="9" fillId="0" borderId="14" xfId="3" applyFont="1" applyFill="1" applyBorder="1" applyAlignment="1">
      <alignment horizontal="center"/>
    </xf>
    <xf numFmtId="43" fontId="6" fillId="0" borderId="14" xfId="1" applyFont="1" applyFill="1" applyBorder="1"/>
    <xf numFmtId="0" fontId="8" fillId="0" borderId="14" xfId="2" applyFont="1" applyFill="1" applyBorder="1" applyAlignment="1">
      <alignment wrapText="1"/>
    </xf>
    <xf numFmtId="43" fontId="8" fillId="0" borderId="14" xfId="1" applyFont="1" applyFill="1" applyBorder="1"/>
    <xf numFmtId="9" fontId="8" fillId="0" borderId="14" xfId="3" applyFont="1" applyFill="1" applyBorder="1" applyAlignment="1">
      <alignment horizontal="center"/>
    </xf>
    <xf numFmtId="0" fontId="6" fillId="0" borderId="14" xfId="2" applyFont="1" applyFill="1" applyBorder="1" applyAlignment="1">
      <alignment wrapText="1"/>
    </xf>
    <xf numFmtId="0" fontId="10" fillId="0" borderId="14" xfId="2" applyFont="1" applyFill="1" applyBorder="1" applyAlignment="1">
      <alignment wrapText="1"/>
    </xf>
    <xf numFmtId="9" fontId="6" fillId="0" borderId="14" xfId="3" applyFont="1" applyFill="1" applyBorder="1" applyAlignment="1">
      <alignment horizontal="center"/>
    </xf>
    <xf numFmtId="0" fontId="6" fillId="0" borderId="14" xfId="2" applyFont="1" applyFill="1" applyBorder="1" applyAlignment="1">
      <alignment horizontal="left" wrapText="1"/>
    </xf>
    <xf numFmtId="0" fontId="10" fillId="0" borderId="14" xfId="2" applyFont="1" applyFill="1" applyBorder="1" applyAlignment="1">
      <alignment horizontal="left" wrapText="1"/>
    </xf>
    <xf numFmtId="0" fontId="8" fillId="0" borderId="15" xfId="2" applyFont="1" applyFill="1" applyBorder="1" applyAlignment="1">
      <alignment wrapText="1"/>
    </xf>
    <xf numFmtId="43" fontId="8" fillId="0" borderId="15" xfId="1" applyFont="1" applyFill="1" applyBorder="1"/>
    <xf numFmtId="0" fontId="7" fillId="0" borderId="0" xfId="0" applyFont="1"/>
    <xf numFmtId="0" fontId="0" fillId="0" borderId="0" xfId="0" applyBorder="1"/>
    <xf numFmtId="0" fontId="7" fillId="0" borderId="0" xfId="0" applyFont="1" applyBorder="1"/>
    <xf numFmtId="0" fontId="8" fillId="2" borderId="11" xfId="2" applyFont="1" applyFill="1" applyBorder="1" applyAlignment="1">
      <alignment horizontal="center" wrapText="1"/>
    </xf>
    <xf numFmtId="0" fontId="8" fillId="2" borderId="16" xfId="2" applyFont="1" applyFill="1" applyBorder="1" applyAlignment="1">
      <alignment horizontal="center" wrapText="1"/>
    </xf>
    <xf numFmtId="0" fontId="8" fillId="2" borderId="12" xfId="2" applyFont="1" applyFill="1" applyBorder="1" applyAlignment="1">
      <alignment horizontal="center" wrapText="1"/>
    </xf>
    <xf numFmtId="0" fontId="8" fillId="2" borderId="17" xfId="2" applyFont="1" applyFill="1" applyBorder="1" applyAlignment="1">
      <alignment horizontal="center" wrapText="1"/>
    </xf>
    <xf numFmtId="49" fontId="11" fillId="0" borderId="5" xfId="0" applyNumberFormat="1" applyFont="1" applyBorder="1"/>
    <xf numFmtId="49" fontId="11" fillId="3" borderId="7" xfId="0" applyNumberFormat="1" applyFont="1" applyFill="1" applyBorder="1"/>
    <xf numFmtId="49" fontId="11" fillId="0" borderId="7" xfId="0" applyNumberFormat="1" applyFont="1" applyBorder="1"/>
    <xf numFmtId="49" fontId="11" fillId="0" borderId="7" xfId="0" quotePrefix="1" applyNumberFormat="1" applyFont="1" applyBorder="1"/>
    <xf numFmtId="49" fontId="11" fillId="0" borderId="8" xfId="0" quotePrefix="1" applyNumberFormat="1" applyFont="1" applyBorder="1" applyAlignment="1">
      <alignment vertical="distributed"/>
    </xf>
    <xf numFmtId="4" fontId="11" fillId="0" borderId="8" xfId="0" applyNumberFormat="1" applyFont="1" applyBorder="1"/>
    <xf numFmtId="43" fontId="3" fillId="2" borderId="4" xfId="1" applyFont="1" applyFill="1" applyBorder="1" applyAlignment="1">
      <alignment horizontal="center" wrapText="1"/>
    </xf>
    <xf numFmtId="49" fontId="11" fillId="3" borderId="8" xfId="0" applyNumberFormat="1" applyFont="1" applyFill="1" applyBorder="1" applyAlignment="1">
      <alignment vertical="distributed"/>
    </xf>
    <xf numFmtId="9" fontId="13" fillId="3" borderId="19" xfId="4" applyFont="1" applyFill="1" applyBorder="1" applyAlignment="1">
      <alignment horizontal="center"/>
    </xf>
    <xf numFmtId="49" fontId="12" fillId="0" borderId="8" xfId="0" quotePrefix="1" applyNumberFormat="1" applyFont="1" applyBorder="1" applyAlignment="1">
      <alignment vertical="distributed"/>
    </xf>
    <xf numFmtId="4" fontId="12" fillId="0" borderId="8" xfId="0" applyNumberFormat="1" applyFont="1" applyBorder="1"/>
    <xf numFmtId="9" fontId="12" fillId="0" borderId="19" xfId="4" applyFont="1" applyBorder="1" applyAlignment="1">
      <alignment horizontal="center"/>
    </xf>
    <xf numFmtId="4" fontId="12" fillId="3" borderId="8" xfId="0" applyNumberFormat="1" applyFont="1" applyFill="1" applyBorder="1"/>
    <xf numFmtId="4" fontId="11" fillId="3" borderId="8" xfId="0" applyNumberFormat="1" applyFont="1" applyFill="1" applyBorder="1"/>
    <xf numFmtId="9" fontId="11" fillId="0" borderId="19" xfId="4" applyFont="1" applyBorder="1" applyAlignment="1">
      <alignment horizontal="center"/>
    </xf>
    <xf numFmtId="49" fontId="11" fillId="0" borderId="8" xfId="0" applyNumberFormat="1" applyFont="1" applyBorder="1" applyAlignment="1">
      <alignment vertical="distributed"/>
    </xf>
    <xf numFmtId="49" fontId="12" fillId="0" borderId="7" xfId="0" quotePrefix="1" applyNumberFormat="1" applyFont="1" applyBorder="1"/>
    <xf numFmtId="49" fontId="11" fillId="0" borderId="9" xfId="0" quotePrefix="1" applyNumberFormat="1" applyFont="1" applyBorder="1"/>
    <xf numFmtId="49" fontId="11" fillId="0" borderId="10" xfId="0" quotePrefix="1" applyNumberFormat="1" applyFont="1" applyBorder="1" applyAlignment="1">
      <alignment vertical="distributed"/>
    </xf>
    <xf numFmtId="4" fontId="11" fillId="0" borderId="10" xfId="0" applyNumberFormat="1" applyFont="1" applyBorder="1"/>
    <xf numFmtId="9" fontId="11" fillId="0" borderId="20" xfId="4" applyFont="1" applyBorder="1" applyAlignment="1">
      <alignment horizontal="center"/>
    </xf>
    <xf numFmtId="49" fontId="12" fillId="0" borderId="6" xfId="0" quotePrefix="1" applyNumberFormat="1" applyFont="1" applyBorder="1" applyAlignment="1">
      <alignment vertical="distributed"/>
    </xf>
    <xf numFmtId="4" fontId="12" fillId="0" borderId="6" xfId="0" applyNumberFormat="1" applyFont="1" applyBorder="1"/>
    <xf numFmtId="9" fontId="12" fillId="0" borderId="18" xfId="4" applyFont="1" applyBorder="1" applyAlignment="1">
      <alignment horizontal="center"/>
    </xf>
    <xf numFmtId="0" fontId="14" fillId="0" borderId="14" xfId="2" applyFont="1" applyFill="1" applyBorder="1" applyAlignment="1">
      <alignment horizontal="left" wrapText="1"/>
    </xf>
    <xf numFmtId="4" fontId="12" fillId="0" borderId="6" xfId="0" applyNumberFormat="1" applyFont="1" applyFill="1" applyBorder="1"/>
    <xf numFmtId="49" fontId="13" fillId="3" borderId="7" xfId="0" applyNumberFormat="1" applyFont="1" applyFill="1" applyBorder="1"/>
    <xf numFmtId="49" fontId="13" fillId="3" borderId="8" xfId="0" applyNumberFormat="1" applyFont="1" applyFill="1" applyBorder="1" applyAlignment="1">
      <alignment vertical="distributed"/>
    </xf>
    <xf numFmtId="4" fontId="15" fillId="3" borderId="8" xfId="0" applyNumberFormat="1" applyFont="1" applyFill="1" applyBorder="1"/>
    <xf numFmtId="4" fontId="15" fillId="0" borderId="8" xfId="0" applyNumberFormat="1" applyFont="1" applyFill="1" applyBorder="1"/>
    <xf numFmtId="4" fontId="12" fillId="0" borderId="8" xfId="0" applyNumberFormat="1" applyFont="1" applyFill="1" applyBorder="1"/>
    <xf numFmtId="4" fontId="13" fillId="3" borderId="0" xfId="0" applyNumberFormat="1" applyFont="1" applyFill="1" applyBorder="1" applyAlignment="1">
      <alignment vertical="distributed"/>
    </xf>
    <xf numFmtId="4" fontId="13" fillId="3" borderId="21" xfId="0" applyNumberFormat="1" applyFont="1" applyFill="1" applyBorder="1" applyAlignment="1">
      <alignment vertical="distributed"/>
    </xf>
    <xf numFmtId="4" fontId="11" fillId="0" borderId="8" xfId="0" applyNumberFormat="1" applyFont="1" applyFill="1" applyBorder="1"/>
    <xf numFmtId="9" fontId="12" fillId="0" borderId="19" xfId="4" applyFont="1" applyFill="1" applyBorder="1" applyAlignment="1">
      <alignment horizontal="center"/>
    </xf>
    <xf numFmtId="9" fontId="11" fillId="0" borderId="19" xfId="4" applyFont="1" applyFill="1" applyBorder="1" applyAlignment="1">
      <alignment horizontal="center"/>
    </xf>
    <xf numFmtId="9" fontId="11" fillId="0" borderId="19" xfId="4" applyNumberFormat="1" applyFont="1" applyBorder="1" applyAlignment="1">
      <alignment horizontal="center"/>
    </xf>
    <xf numFmtId="4" fontId="11" fillId="0" borderId="10" xfId="0" applyNumberFormat="1" applyFont="1" applyFill="1" applyBorder="1"/>
    <xf numFmtId="0" fontId="8" fillId="0" borderId="0" xfId="2" applyFont="1" applyFill="1" applyBorder="1" applyAlignment="1"/>
    <xf numFmtId="43" fontId="6" fillId="3" borderId="14" xfId="1" applyFont="1" applyFill="1" applyBorder="1" applyAlignment="1"/>
    <xf numFmtId="0" fontId="8" fillId="0" borderId="0" xfId="2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Porcentaje" xfId="4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3</xdr:row>
      <xdr:rowOff>164492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65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2038350</xdr:colOff>
      <xdr:row>4</xdr:row>
      <xdr:rowOff>105614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019300" cy="75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zoomScaleNormal="100" workbookViewId="0">
      <pane ySplit="5" topLeftCell="A6" activePane="bottomLeft" state="frozen"/>
      <selection pane="bottomLeft" activeCell="A3" sqref="A3:L3"/>
    </sheetView>
  </sheetViews>
  <sheetFormatPr baseColWidth="10" defaultColWidth="11.42578125" defaultRowHeight="11.25" x14ac:dyDescent="0.2"/>
  <cols>
    <col min="1" max="1" width="6.140625" style="6" bestFit="1" customWidth="1"/>
    <col min="2" max="2" width="23.85546875" style="7" customWidth="1"/>
    <col min="3" max="3" width="13.7109375" style="8" bestFit="1" customWidth="1"/>
    <col min="4" max="4" width="13" style="8" bestFit="1" customWidth="1"/>
    <col min="5" max="5" width="13.28515625" style="8" bestFit="1" customWidth="1"/>
    <col min="6" max="6" width="13" style="8" customWidth="1"/>
    <col min="7" max="7" width="12.85546875" style="8" bestFit="1" customWidth="1"/>
    <col min="8" max="9" width="13" style="8" bestFit="1" customWidth="1"/>
    <col min="10" max="10" width="13.7109375" style="8" hidden="1" customWidth="1"/>
    <col min="11" max="11" width="13" style="8" hidden="1" customWidth="1"/>
    <col min="12" max="12" width="6.28515625" style="1" customWidth="1"/>
    <col min="13" max="16384" width="11.42578125" style="1"/>
  </cols>
  <sheetData>
    <row r="1" spans="1:12" ht="12.75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2.75" x14ac:dyDescent="0.2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2.75" x14ac:dyDescent="0.2">
      <c r="A3" s="79" t="s">
        <v>238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5" customFormat="1" ht="15" thickBot="1" x14ac:dyDescent="0.25">
      <c r="A4" s="2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2" ht="34.5" thickBot="1" x14ac:dyDescent="0.25">
      <c r="A5" s="9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 t="s">
        <v>11</v>
      </c>
      <c r="K5" s="45" t="s">
        <v>12</v>
      </c>
      <c r="L5" s="12" t="s">
        <v>204</v>
      </c>
    </row>
    <row r="6" spans="1:12" x14ac:dyDescent="0.2">
      <c r="A6" s="39"/>
      <c r="B6" s="60" t="s">
        <v>14</v>
      </c>
      <c r="C6" s="61">
        <v>3048678433.3400002</v>
      </c>
      <c r="D6" s="61">
        <v>305158000</v>
      </c>
      <c r="E6" s="61">
        <v>3353836433.3400002</v>
      </c>
      <c r="F6" s="61">
        <v>1810999056.01</v>
      </c>
      <c r="G6" s="64">
        <v>894766188.22000003</v>
      </c>
      <c r="H6" s="61">
        <v>2705765244.23</v>
      </c>
      <c r="I6" s="64">
        <v>648071189.11000001</v>
      </c>
      <c r="J6" s="61">
        <v>0</v>
      </c>
      <c r="K6" s="61">
        <f>+I6</f>
        <v>648071189.11000001</v>
      </c>
      <c r="L6" s="62">
        <f>H6/E6</f>
        <v>0.80676720466519514</v>
      </c>
    </row>
    <row r="7" spans="1:12" x14ac:dyDescent="0.2">
      <c r="A7" s="65"/>
      <c r="B7" s="66"/>
      <c r="C7" s="67"/>
      <c r="D7" s="67"/>
      <c r="E7" s="67"/>
      <c r="F7" s="67"/>
      <c r="G7" s="67"/>
      <c r="H7" s="67"/>
      <c r="I7" s="68"/>
      <c r="J7" s="67"/>
      <c r="K7" s="67"/>
      <c r="L7" s="47"/>
    </row>
    <row r="8" spans="1:12" x14ac:dyDescent="0.2">
      <c r="A8" s="41"/>
      <c r="B8" s="48" t="s">
        <v>15</v>
      </c>
      <c r="C8" s="49">
        <v>2032163232.3599999</v>
      </c>
      <c r="D8" s="49">
        <v>-146733852.06</v>
      </c>
      <c r="E8" s="49">
        <v>1885429380.3</v>
      </c>
      <c r="F8" s="49">
        <v>1317860580.02</v>
      </c>
      <c r="G8" s="69">
        <v>527836253.06999999</v>
      </c>
      <c r="H8" s="49">
        <v>1845696833.0899999</v>
      </c>
      <c r="I8" s="69">
        <v>39732547.210000001</v>
      </c>
      <c r="J8" s="49">
        <v>0</v>
      </c>
      <c r="K8" s="49">
        <f t="shared" ref="K8:K69" si="0">+I8</f>
        <v>39732547.210000001</v>
      </c>
      <c r="L8" s="50">
        <f t="shared" ref="L8:L71" si="1">H8/E8</f>
        <v>0.97892652590166063</v>
      </c>
    </row>
    <row r="9" spans="1:12" x14ac:dyDescent="0.2">
      <c r="A9" s="40"/>
      <c r="B9" s="46"/>
      <c r="C9" s="70">
        <f>+C10+C14+C18+C25+C29</f>
        <v>2032163232.3700001</v>
      </c>
      <c r="D9" s="70">
        <f t="shared" ref="D9:K9" si="2">+D10+D14+D18+D25+D29</f>
        <v>-146733852.06</v>
      </c>
      <c r="E9" s="70">
        <f t="shared" si="2"/>
        <v>1885429380.3100002</v>
      </c>
      <c r="F9" s="70">
        <f t="shared" si="2"/>
        <v>1317860580.02</v>
      </c>
      <c r="G9" s="70">
        <f t="shared" si="2"/>
        <v>527836253.06999999</v>
      </c>
      <c r="H9" s="70">
        <f t="shared" si="2"/>
        <v>1845696833.0899999</v>
      </c>
      <c r="I9" s="70">
        <f t="shared" si="2"/>
        <v>39732547.219999999</v>
      </c>
      <c r="J9" s="70">
        <f t="shared" si="2"/>
        <v>0</v>
      </c>
      <c r="K9" s="70">
        <f t="shared" si="2"/>
        <v>39732547.219999999</v>
      </c>
      <c r="L9" s="71"/>
    </row>
    <row r="10" spans="1:12" x14ac:dyDescent="0.2">
      <c r="A10" s="41"/>
      <c r="B10" s="48" t="s">
        <v>16</v>
      </c>
      <c r="C10" s="49">
        <v>823804448</v>
      </c>
      <c r="D10" s="49">
        <v>-61136920</v>
      </c>
      <c r="E10" s="49">
        <v>762667528</v>
      </c>
      <c r="F10" s="49">
        <v>560816360.89999998</v>
      </c>
      <c r="G10" s="69">
        <v>194787742.28</v>
      </c>
      <c r="H10" s="49">
        <v>755604103.17999995</v>
      </c>
      <c r="I10" s="69">
        <v>7063424.8200000003</v>
      </c>
      <c r="J10" s="51">
        <v>0</v>
      </c>
      <c r="K10" s="51">
        <f t="shared" si="0"/>
        <v>7063424.8200000003</v>
      </c>
      <c r="L10" s="50">
        <f t="shared" si="1"/>
        <v>0.99073852686697828</v>
      </c>
    </row>
    <row r="11" spans="1:12" x14ac:dyDescent="0.2">
      <c r="A11" s="42" t="s">
        <v>17</v>
      </c>
      <c r="B11" s="43" t="s">
        <v>18</v>
      </c>
      <c r="C11" s="44">
        <v>808804448</v>
      </c>
      <c r="D11" s="44">
        <v>-80136920</v>
      </c>
      <c r="E11" s="44">
        <v>728667528</v>
      </c>
      <c r="F11" s="44">
        <v>537516580.47000003</v>
      </c>
      <c r="G11" s="72">
        <v>186213667.16999999</v>
      </c>
      <c r="H11" s="44">
        <v>723730247.63999999</v>
      </c>
      <c r="I11" s="72">
        <v>4937280.3600000003</v>
      </c>
      <c r="J11" s="52">
        <v>0</v>
      </c>
      <c r="K11" s="52">
        <f t="shared" si="0"/>
        <v>4937280.3600000003</v>
      </c>
      <c r="L11" s="53">
        <f t="shared" si="1"/>
        <v>0.99322423441380525</v>
      </c>
    </row>
    <row r="12" spans="1:12" x14ac:dyDescent="0.2">
      <c r="A12" s="42" t="s">
        <v>19</v>
      </c>
      <c r="B12" s="43" t="s">
        <v>20</v>
      </c>
      <c r="C12" s="44">
        <v>15000000</v>
      </c>
      <c r="D12" s="44">
        <v>19000000</v>
      </c>
      <c r="E12" s="44">
        <v>34000000</v>
      </c>
      <c r="F12" s="44">
        <v>23299780.43</v>
      </c>
      <c r="G12" s="72">
        <v>8574075.1099999994</v>
      </c>
      <c r="H12" s="44">
        <v>31873855.539999999</v>
      </c>
      <c r="I12" s="72">
        <v>2126144.46</v>
      </c>
      <c r="J12" s="44">
        <v>0</v>
      </c>
      <c r="K12" s="44">
        <f t="shared" si="0"/>
        <v>2126144.46</v>
      </c>
      <c r="L12" s="53">
        <f t="shared" si="1"/>
        <v>0.93746633941176472</v>
      </c>
    </row>
    <row r="13" spans="1:12" x14ac:dyDescent="0.2">
      <c r="A13" s="41"/>
      <c r="B13" s="54"/>
      <c r="C13" s="44"/>
      <c r="D13" s="44"/>
      <c r="E13" s="44"/>
      <c r="F13" s="44"/>
      <c r="G13" s="72"/>
      <c r="H13" s="44"/>
      <c r="I13" s="72"/>
      <c r="J13" s="44"/>
      <c r="K13" s="44"/>
      <c r="L13" s="53"/>
    </row>
    <row r="14" spans="1:12" ht="22.5" x14ac:dyDescent="0.2">
      <c r="A14" s="41"/>
      <c r="B14" s="48" t="s">
        <v>21</v>
      </c>
      <c r="C14" s="49">
        <v>18255093</v>
      </c>
      <c r="D14" s="49">
        <v>-2104580.62</v>
      </c>
      <c r="E14" s="49">
        <v>16150512.380000001</v>
      </c>
      <c r="F14" s="49">
        <v>9589575.1400000006</v>
      </c>
      <c r="G14" s="69">
        <v>2220244.1</v>
      </c>
      <c r="H14" s="49">
        <v>11809819.24</v>
      </c>
      <c r="I14" s="69">
        <v>4340693.1399999997</v>
      </c>
      <c r="J14" s="49">
        <v>0</v>
      </c>
      <c r="K14" s="49">
        <f t="shared" si="0"/>
        <v>4340693.1399999997</v>
      </c>
      <c r="L14" s="53">
        <f t="shared" si="1"/>
        <v>0.73123495788435167</v>
      </c>
    </row>
    <row r="15" spans="1:12" x14ac:dyDescent="0.2">
      <c r="A15" s="42" t="s">
        <v>22</v>
      </c>
      <c r="B15" s="43" t="s">
        <v>23</v>
      </c>
      <c r="C15" s="44">
        <v>15000000</v>
      </c>
      <c r="D15" s="44">
        <v>-2104580.62</v>
      </c>
      <c r="E15" s="44">
        <v>12895419.380000001</v>
      </c>
      <c r="F15" s="44">
        <v>8375083.29</v>
      </c>
      <c r="G15" s="72">
        <v>1977345.73</v>
      </c>
      <c r="H15" s="44">
        <v>10352429.02</v>
      </c>
      <c r="I15" s="72">
        <v>2542990.36</v>
      </c>
      <c r="J15" s="44">
        <v>0</v>
      </c>
      <c r="K15" s="44">
        <f t="shared" si="0"/>
        <v>2542990.36</v>
      </c>
      <c r="L15" s="53">
        <f t="shared" si="1"/>
        <v>0.80279894084375247</v>
      </c>
    </row>
    <row r="16" spans="1:12" x14ac:dyDescent="0.2">
      <c r="A16" s="42" t="s">
        <v>24</v>
      </c>
      <c r="B16" s="43" t="s">
        <v>25</v>
      </c>
      <c r="C16" s="44">
        <v>3255093</v>
      </c>
      <c r="D16" s="44">
        <v>0</v>
      </c>
      <c r="E16" s="44">
        <v>3255093</v>
      </c>
      <c r="F16" s="44">
        <v>1214491.8500000001</v>
      </c>
      <c r="G16" s="72">
        <v>242898.37</v>
      </c>
      <c r="H16" s="44">
        <v>1457390.22</v>
      </c>
      <c r="I16" s="72">
        <v>1797702.78</v>
      </c>
      <c r="J16" s="44">
        <v>0</v>
      </c>
      <c r="K16" s="44">
        <f t="shared" si="0"/>
        <v>1797702.78</v>
      </c>
      <c r="L16" s="53">
        <f t="shared" si="1"/>
        <v>0.44772613870018457</v>
      </c>
    </row>
    <row r="17" spans="1:12" x14ac:dyDescent="0.2">
      <c r="A17" s="41"/>
      <c r="B17" s="54"/>
      <c r="C17" s="44"/>
      <c r="D17" s="44"/>
      <c r="E17" s="44"/>
      <c r="F17" s="44"/>
      <c r="G17" s="72"/>
      <c r="H17" s="44"/>
      <c r="I17" s="72"/>
      <c r="J17" s="44"/>
      <c r="K17" s="44"/>
      <c r="L17" s="53"/>
    </row>
    <row r="18" spans="1:12" x14ac:dyDescent="0.2">
      <c r="A18" s="41"/>
      <c r="B18" s="48" t="s">
        <v>26</v>
      </c>
      <c r="C18" s="49">
        <v>866630970</v>
      </c>
      <c r="D18" s="49">
        <v>-65868859.039999999</v>
      </c>
      <c r="E18" s="49">
        <v>800762110.96000004</v>
      </c>
      <c r="F18" s="49">
        <v>524892677.31</v>
      </c>
      <c r="G18" s="69">
        <v>261954920.75</v>
      </c>
      <c r="H18" s="49">
        <v>786847598.05999994</v>
      </c>
      <c r="I18" s="69">
        <v>13914512.9</v>
      </c>
      <c r="J18" s="49">
        <v>0</v>
      </c>
      <c r="K18" s="49">
        <f t="shared" si="0"/>
        <v>13914512.9</v>
      </c>
      <c r="L18" s="53">
        <f t="shared" si="1"/>
        <v>0.98262341248474083</v>
      </c>
    </row>
    <row r="19" spans="1:12" x14ac:dyDescent="0.2">
      <c r="A19" s="42" t="s">
        <v>27</v>
      </c>
      <c r="B19" s="43" t="s">
        <v>28</v>
      </c>
      <c r="C19" s="44">
        <v>237073011</v>
      </c>
      <c r="D19" s="44">
        <v>-7609956</v>
      </c>
      <c r="E19" s="44">
        <v>229463055</v>
      </c>
      <c r="F19" s="44">
        <v>168767309.86000001</v>
      </c>
      <c r="G19" s="72">
        <v>57398319.57</v>
      </c>
      <c r="H19" s="44">
        <v>226165629.43000001</v>
      </c>
      <c r="I19" s="72">
        <v>3297425.57</v>
      </c>
      <c r="J19" s="44">
        <v>0</v>
      </c>
      <c r="K19" s="44">
        <f t="shared" si="0"/>
        <v>3297425.57</v>
      </c>
      <c r="L19" s="53">
        <f t="shared" si="1"/>
        <v>0.98562981927526416</v>
      </c>
    </row>
    <row r="20" spans="1:12" ht="22.5" x14ac:dyDescent="0.2">
      <c r="A20" s="42" t="s">
        <v>29</v>
      </c>
      <c r="B20" s="43" t="s">
        <v>30</v>
      </c>
      <c r="C20" s="44">
        <v>294377832</v>
      </c>
      <c r="D20" s="44">
        <v>-30686591</v>
      </c>
      <c r="E20" s="44">
        <v>263691241</v>
      </c>
      <c r="F20" s="44">
        <v>193684421.77000001</v>
      </c>
      <c r="G20" s="72">
        <v>67146077.159999996</v>
      </c>
      <c r="H20" s="44">
        <v>260830498.93000001</v>
      </c>
      <c r="I20" s="72">
        <v>2860742.07</v>
      </c>
      <c r="J20" s="44">
        <v>0</v>
      </c>
      <c r="K20" s="44">
        <f t="shared" si="0"/>
        <v>2860742.07</v>
      </c>
      <c r="L20" s="53">
        <f t="shared" si="1"/>
        <v>0.98915116763396782</v>
      </c>
    </row>
    <row r="21" spans="1:12" x14ac:dyDescent="0.2">
      <c r="A21" s="42" t="s">
        <v>31</v>
      </c>
      <c r="B21" s="43" t="s">
        <v>32</v>
      </c>
      <c r="C21" s="44">
        <v>131187393</v>
      </c>
      <c r="D21" s="44">
        <v>-6993541</v>
      </c>
      <c r="E21" s="44">
        <v>124193852</v>
      </c>
      <c r="F21" s="44">
        <v>0</v>
      </c>
      <c r="G21" s="72">
        <v>117978255.51000001</v>
      </c>
      <c r="H21" s="44">
        <v>117978255.51000001</v>
      </c>
      <c r="I21" s="72">
        <v>6215596.4900000002</v>
      </c>
      <c r="J21" s="44">
        <v>0</v>
      </c>
      <c r="K21" s="44">
        <f t="shared" si="0"/>
        <v>6215596.4900000002</v>
      </c>
      <c r="L21" s="53">
        <f t="shared" si="1"/>
        <v>0.94995246230062991</v>
      </c>
    </row>
    <row r="22" spans="1:12" x14ac:dyDescent="0.2">
      <c r="A22" s="42" t="s">
        <v>33</v>
      </c>
      <c r="B22" s="43" t="s">
        <v>34</v>
      </c>
      <c r="C22" s="44">
        <v>114734299</v>
      </c>
      <c r="D22" s="44">
        <v>-7089746.04</v>
      </c>
      <c r="E22" s="44">
        <v>107644552.95999999</v>
      </c>
      <c r="F22" s="44">
        <v>107644552.95</v>
      </c>
      <c r="G22" s="72">
        <v>0</v>
      </c>
      <c r="H22" s="44">
        <v>107644552.95</v>
      </c>
      <c r="I22" s="72">
        <v>0.01</v>
      </c>
      <c r="J22" s="44">
        <v>0</v>
      </c>
      <c r="K22" s="44">
        <f t="shared" si="0"/>
        <v>0.01</v>
      </c>
      <c r="L22" s="53">
        <f t="shared" si="1"/>
        <v>0.99999999990710176</v>
      </c>
    </row>
    <row r="23" spans="1:12" x14ac:dyDescent="0.2">
      <c r="A23" s="42" t="s">
        <v>35</v>
      </c>
      <c r="B23" s="43" t="s">
        <v>36</v>
      </c>
      <c r="C23" s="44">
        <v>89258435</v>
      </c>
      <c r="D23" s="44">
        <v>-13489025</v>
      </c>
      <c r="E23" s="44">
        <v>75769410</v>
      </c>
      <c r="F23" s="44">
        <v>54796392.729999997</v>
      </c>
      <c r="G23" s="72">
        <v>19432268.510000002</v>
      </c>
      <c r="H23" s="44">
        <v>74228661.239999995</v>
      </c>
      <c r="I23" s="72">
        <v>1540748.76</v>
      </c>
      <c r="J23" s="44">
        <v>0</v>
      </c>
      <c r="K23" s="44">
        <f t="shared" si="0"/>
        <v>1540748.76</v>
      </c>
      <c r="L23" s="53">
        <f t="shared" si="1"/>
        <v>0.97966529289326654</v>
      </c>
    </row>
    <row r="24" spans="1:12" x14ac:dyDescent="0.2">
      <c r="A24" s="42"/>
      <c r="B24" s="43"/>
      <c r="C24" s="44"/>
      <c r="D24" s="44"/>
      <c r="E24" s="44"/>
      <c r="F24" s="44"/>
      <c r="G24" s="72"/>
      <c r="H24" s="44"/>
      <c r="I24" s="72"/>
      <c r="J24" s="44"/>
      <c r="K24" s="44"/>
      <c r="L24" s="53"/>
    </row>
    <row r="25" spans="1:12" ht="45" x14ac:dyDescent="0.2">
      <c r="A25" s="55"/>
      <c r="B25" s="48" t="s">
        <v>239</v>
      </c>
      <c r="C25" s="49">
        <v>153489182.44</v>
      </c>
      <c r="D25" s="49">
        <v>-8652442.9399999995</v>
      </c>
      <c r="E25" s="49">
        <v>144836739.5</v>
      </c>
      <c r="F25" s="49">
        <v>106773582</v>
      </c>
      <c r="G25" s="69">
        <v>32841528.079999998</v>
      </c>
      <c r="H25" s="49">
        <v>139615110.08000001</v>
      </c>
      <c r="I25" s="69">
        <v>5221629.42</v>
      </c>
      <c r="J25" s="49">
        <v>0</v>
      </c>
      <c r="K25" s="49">
        <f t="shared" si="0"/>
        <v>5221629.42</v>
      </c>
      <c r="L25" s="50">
        <f t="shared" si="1"/>
        <v>0.96394817062282745</v>
      </c>
    </row>
    <row r="26" spans="1:12" ht="22.5" x14ac:dyDescent="0.2">
      <c r="A26" s="42" t="s">
        <v>37</v>
      </c>
      <c r="B26" s="43" t="s">
        <v>38</v>
      </c>
      <c r="C26" s="44">
        <v>145617942.31</v>
      </c>
      <c r="D26" s="44">
        <v>-8772830.4900000002</v>
      </c>
      <c r="E26" s="44">
        <v>136845111.81999999</v>
      </c>
      <c r="F26" s="44">
        <v>101299352</v>
      </c>
      <c r="G26" s="72">
        <v>31159442.079999998</v>
      </c>
      <c r="H26" s="44">
        <v>132458794.08</v>
      </c>
      <c r="I26" s="72">
        <v>4386317.74</v>
      </c>
      <c r="J26" s="44">
        <v>0</v>
      </c>
      <c r="K26" s="44">
        <f t="shared" si="0"/>
        <v>4386317.74</v>
      </c>
      <c r="L26" s="53">
        <f t="shared" si="1"/>
        <v>0.96794684383195528</v>
      </c>
    </row>
    <row r="27" spans="1:12" ht="22.5" x14ac:dyDescent="0.2">
      <c r="A27" s="42" t="s">
        <v>39</v>
      </c>
      <c r="B27" s="43" t="s">
        <v>40</v>
      </c>
      <c r="C27" s="44">
        <v>7871240.1299999999</v>
      </c>
      <c r="D27" s="44">
        <v>120387.55</v>
      </c>
      <c r="E27" s="44">
        <v>7991627.6699999999</v>
      </c>
      <c r="F27" s="44">
        <v>5474230</v>
      </c>
      <c r="G27" s="72">
        <v>1682086</v>
      </c>
      <c r="H27" s="44">
        <v>7156316</v>
      </c>
      <c r="I27" s="72">
        <v>835311.68</v>
      </c>
      <c r="J27" s="44">
        <v>0</v>
      </c>
      <c r="K27" s="44">
        <f t="shared" si="0"/>
        <v>835311.68</v>
      </c>
      <c r="L27" s="53">
        <f t="shared" si="1"/>
        <v>0.89547665325604442</v>
      </c>
    </row>
    <row r="28" spans="1:12" x14ac:dyDescent="0.2">
      <c r="A28" s="42"/>
      <c r="B28" s="43"/>
      <c r="C28" s="44"/>
      <c r="D28" s="44"/>
      <c r="E28" s="44"/>
      <c r="F28" s="44"/>
      <c r="G28" s="72"/>
      <c r="H28" s="44"/>
      <c r="I28" s="72"/>
      <c r="J28" s="44"/>
      <c r="K28" s="44"/>
      <c r="L28" s="53"/>
    </row>
    <row r="29" spans="1:12" ht="33.75" x14ac:dyDescent="0.2">
      <c r="A29" s="55"/>
      <c r="B29" s="48" t="s">
        <v>240</v>
      </c>
      <c r="C29" s="49">
        <v>169983538.93000001</v>
      </c>
      <c r="D29" s="49">
        <v>-8971049.4600000009</v>
      </c>
      <c r="E29" s="49">
        <v>161012489.47</v>
      </c>
      <c r="F29" s="49">
        <v>115788384.67</v>
      </c>
      <c r="G29" s="69">
        <v>36031817.859999999</v>
      </c>
      <c r="H29" s="49">
        <v>151820202.53</v>
      </c>
      <c r="I29" s="69">
        <v>9192286.9399999995</v>
      </c>
      <c r="J29" s="49">
        <v>0</v>
      </c>
      <c r="K29" s="49">
        <f t="shared" si="0"/>
        <v>9192286.9399999995</v>
      </c>
      <c r="L29" s="50">
        <f t="shared" si="1"/>
        <v>0.94290947882205922</v>
      </c>
    </row>
    <row r="30" spans="1:12" ht="22.5" x14ac:dyDescent="0.2">
      <c r="A30" s="42" t="s">
        <v>41</v>
      </c>
      <c r="B30" s="43" t="s">
        <v>197</v>
      </c>
      <c r="C30" s="44">
        <v>79971799.670000002</v>
      </c>
      <c r="D30" s="44">
        <v>-3776862.6</v>
      </c>
      <c r="E30" s="44">
        <v>76194937.069999993</v>
      </c>
      <c r="F30" s="44">
        <v>55632509</v>
      </c>
      <c r="G30" s="72">
        <v>17117403.949999999</v>
      </c>
      <c r="H30" s="44">
        <v>72749912.950000003</v>
      </c>
      <c r="I30" s="72">
        <v>3445024.12</v>
      </c>
      <c r="J30" s="44">
        <v>0</v>
      </c>
      <c r="K30" s="44">
        <f t="shared" si="0"/>
        <v>3445024.12</v>
      </c>
      <c r="L30" s="53">
        <f t="shared" si="1"/>
        <v>0.95478670562015089</v>
      </c>
    </row>
    <row r="31" spans="1:12" ht="33.75" x14ac:dyDescent="0.2">
      <c r="A31" s="42" t="s">
        <v>42</v>
      </c>
      <c r="B31" s="43" t="s">
        <v>241</v>
      </c>
      <c r="C31" s="44">
        <v>23613720.379999999</v>
      </c>
      <c r="D31" s="44">
        <v>-638837.35</v>
      </c>
      <c r="E31" s="44">
        <v>22974883.02</v>
      </c>
      <c r="F31" s="44">
        <v>16422645</v>
      </c>
      <c r="G31" s="72">
        <v>5046279</v>
      </c>
      <c r="H31" s="44">
        <v>21468924</v>
      </c>
      <c r="I31" s="72">
        <v>1505959.03</v>
      </c>
      <c r="J31" s="44">
        <v>0</v>
      </c>
      <c r="K31" s="44">
        <f t="shared" si="0"/>
        <v>1505959.03</v>
      </c>
      <c r="L31" s="53">
        <f t="shared" si="1"/>
        <v>0.93445193959468531</v>
      </c>
    </row>
    <row r="32" spans="1:12" ht="22.5" x14ac:dyDescent="0.2">
      <c r="A32" s="42" t="s">
        <v>43</v>
      </c>
      <c r="B32" s="43" t="s">
        <v>242</v>
      </c>
      <c r="C32" s="44">
        <v>47227440.75</v>
      </c>
      <c r="D32" s="44">
        <v>-2277674.7599999998</v>
      </c>
      <c r="E32" s="44">
        <v>44949765.990000002</v>
      </c>
      <c r="F32" s="44">
        <v>32845315</v>
      </c>
      <c r="G32" s="72">
        <v>10092557.9</v>
      </c>
      <c r="H32" s="44">
        <v>42937872.899999999</v>
      </c>
      <c r="I32" s="72">
        <v>2011893.09</v>
      </c>
      <c r="J32" s="44">
        <v>0</v>
      </c>
      <c r="K32" s="44">
        <f t="shared" si="0"/>
        <v>2011893.09</v>
      </c>
      <c r="L32" s="53">
        <f t="shared" si="1"/>
        <v>0.95524130002261654</v>
      </c>
    </row>
    <row r="33" spans="1:12" ht="33.75" x14ac:dyDescent="0.2">
      <c r="A33" s="42" t="s">
        <v>44</v>
      </c>
      <c r="B33" s="43" t="s">
        <v>45</v>
      </c>
      <c r="C33" s="44">
        <v>19170578.129999999</v>
      </c>
      <c r="D33" s="44">
        <v>-2277674.75</v>
      </c>
      <c r="E33" s="44">
        <v>16892903.379999999</v>
      </c>
      <c r="F33" s="44">
        <v>10887915.67</v>
      </c>
      <c r="G33" s="72">
        <v>3775577.01</v>
      </c>
      <c r="H33" s="44">
        <v>14663492.68</v>
      </c>
      <c r="I33" s="72">
        <v>2229410.7000000002</v>
      </c>
      <c r="J33" s="44">
        <v>0</v>
      </c>
      <c r="K33" s="44">
        <f t="shared" si="0"/>
        <v>2229410.7000000002</v>
      </c>
      <c r="L33" s="53">
        <f t="shared" si="1"/>
        <v>0.86802678912853648</v>
      </c>
    </row>
    <row r="34" spans="1:12" x14ac:dyDescent="0.2">
      <c r="A34" s="42"/>
      <c r="B34" s="43"/>
      <c r="C34" s="44"/>
      <c r="D34" s="44"/>
      <c r="E34" s="44"/>
      <c r="F34" s="44"/>
      <c r="G34" s="72"/>
      <c r="H34" s="44"/>
      <c r="I34" s="72"/>
      <c r="J34" s="44"/>
      <c r="K34" s="44"/>
      <c r="L34" s="53"/>
    </row>
    <row r="35" spans="1:12" x14ac:dyDescent="0.2">
      <c r="A35" s="55"/>
      <c r="B35" s="48" t="s">
        <v>46</v>
      </c>
      <c r="C35" s="49">
        <v>817973195.98000002</v>
      </c>
      <c r="D35" s="49">
        <v>-66587282.829999998</v>
      </c>
      <c r="E35" s="49">
        <v>751385913.14999998</v>
      </c>
      <c r="F35" s="49">
        <v>400250127.56</v>
      </c>
      <c r="G35" s="69">
        <v>249000110.38999999</v>
      </c>
      <c r="H35" s="49">
        <v>649250237.95000005</v>
      </c>
      <c r="I35" s="69">
        <v>102135675.2</v>
      </c>
      <c r="J35" s="49">
        <v>0</v>
      </c>
      <c r="K35" s="49">
        <f t="shared" si="0"/>
        <v>102135675.2</v>
      </c>
      <c r="L35" s="50">
        <f t="shared" si="1"/>
        <v>0.8640702821113303</v>
      </c>
    </row>
    <row r="36" spans="1:12" x14ac:dyDescent="0.2">
      <c r="A36" s="55"/>
      <c r="B36" s="48"/>
      <c r="C36" s="70">
        <f>+C37+C40+C47+C55+C62+C68+C71+C75+C85</f>
        <v>817973195.98000002</v>
      </c>
      <c r="D36" s="70">
        <f t="shared" ref="D36:K36" si="3">+D37+D40+D47+D55+D62+D68+D71+D75+D85</f>
        <v>-66587282.829999998</v>
      </c>
      <c r="E36" s="70">
        <f t="shared" si="3"/>
        <v>751385913.14999998</v>
      </c>
      <c r="F36" s="70">
        <f t="shared" si="3"/>
        <v>400250127.55999994</v>
      </c>
      <c r="G36" s="70">
        <f t="shared" si="3"/>
        <v>249000110.39000002</v>
      </c>
      <c r="H36" s="70">
        <f t="shared" si="3"/>
        <v>649250237.95000005</v>
      </c>
      <c r="I36" s="70">
        <f t="shared" si="3"/>
        <v>102135675.19999999</v>
      </c>
      <c r="J36" s="70">
        <f t="shared" si="3"/>
        <v>0</v>
      </c>
      <c r="K36" s="70">
        <f t="shared" si="3"/>
        <v>102135675.19999999</v>
      </c>
      <c r="L36" s="71"/>
    </row>
    <row r="37" spans="1:12" x14ac:dyDescent="0.2">
      <c r="A37" s="55"/>
      <c r="B37" s="48" t="s">
        <v>198</v>
      </c>
      <c r="C37" s="49">
        <v>50000</v>
      </c>
      <c r="D37" s="49">
        <v>-30175</v>
      </c>
      <c r="E37" s="49">
        <v>19825</v>
      </c>
      <c r="F37" s="49">
        <v>19824.7</v>
      </c>
      <c r="G37" s="69">
        <v>0</v>
      </c>
      <c r="H37" s="49">
        <v>19824.7</v>
      </c>
      <c r="I37" s="69">
        <v>0.3</v>
      </c>
      <c r="J37" s="49">
        <v>0</v>
      </c>
      <c r="K37" s="49">
        <f t="shared" si="0"/>
        <v>0.3</v>
      </c>
      <c r="L37" s="50">
        <f t="shared" si="1"/>
        <v>0.99998486759142502</v>
      </c>
    </row>
    <row r="38" spans="1:12" x14ac:dyDescent="0.2">
      <c r="A38" s="42" t="s">
        <v>199</v>
      </c>
      <c r="B38" s="43" t="s">
        <v>200</v>
      </c>
      <c r="C38" s="44">
        <v>50000</v>
      </c>
      <c r="D38" s="44">
        <v>-30175</v>
      </c>
      <c r="E38" s="44">
        <v>19825</v>
      </c>
      <c r="F38" s="44">
        <v>19824.7</v>
      </c>
      <c r="G38" s="72">
        <v>0</v>
      </c>
      <c r="H38" s="44">
        <v>19824.7</v>
      </c>
      <c r="I38" s="72">
        <v>0.3</v>
      </c>
      <c r="J38" s="44">
        <v>0</v>
      </c>
      <c r="K38" s="44">
        <f t="shared" si="0"/>
        <v>0.3</v>
      </c>
      <c r="L38" s="53">
        <f t="shared" si="1"/>
        <v>0.99998486759142502</v>
      </c>
    </row>
    <row r="39" spans="1:12" x14ac:dyDescent="0.2">
      <c r="A39" s="42"/>
      <c r="B39" s="43"/>
      <c r="C39" s="44"/>
      <c r="D39" s="44"/>
      <c r="E39" s="44"/>
      <c r="F39" s="44"/>
      <c r="G39" s="72"/>
      <c r="H39" s="44"/>
      <c r="I39" s="72"/>
      <c r="J39" s="44"/>
      <c r="K39" s="44"/>
      <c r="L39" s="53"/>
    </row>
    <row r="40" spans="1:12" x14ac:dyDescent="0.2">
      <c r="A40" s="55"/>
      <c r="B40" s="48" t="s">
        <v>47</v>
      </c>
      <c r="C40" s="49">
        <v>77260000</v>
      </c>
      <c r="D40" s="49">
        <v>-774568</v>
      </c>
      <c r="E40" s="49">
        <v>76485432</v>
      </c>
      <c r="F40" s="49">
        <v>54022974.469999999</v>
      </c>
      <c r="G40" s="69">
        <v>19222729.18</v>
      </c>
      <c r="H40" s="49">
        <v>73245703.650000006</v>
      </c>
      <c r="I40" s="69">
        <v>3239728.35</v>
      </c>
      <c r="J40" s="49">
        <v>0</v>
      </c>
      <c r="K40" s="49">
        <f t="shared" si="0"/>
        <v>3239728.35</v>
      </c>
      <c r="L40" s="50">
        <f t="shared" si="1"/>
        <v>0.95764254361536461</v>
      </c>
    </row>
    <row r="41" spans="1:12" x14ac:dyDescent="0.2">
      <c r="A41" s="42" t="s">
        <v>48</v>
      </c>
      <c r="B41" s="43" t="s">
        <v>49</v>
      </c>
      <c r="C41" s="44">
        <v>18000000</v>
      </c>
      <c r="D41" s="44">
        <v>-11500000</v>
      </c>
      <c r="E41" s="44">
        <v>6500000</v>
      </c>
      <c r="F41" s="44">
        <v>4483064</v>
      </c>
      <c r="G41" s="72">
        <v>1854530</v>
      </c>
      <c r="H41" s="44">
        <v>6337594</v>
      </c>
      <c r="I41" s="72">
        <v>162406</v>
      </c>
      <c r="J41" s="44">
        <v>0</v>
      </c>
      <c r="K41" s="44">
        <f t="shared" si="0"/>
        <v>162406</v>
      </c>
      <c r="L41" s="53">
        <f t="shared" si="1"/>
        <v>0.9750144615384615</v>
      </c>
    </row>
    <row r="42" spans="1:12" x14ac:dyDescent="0.2">
      <c r="A42" s="42" t="s">
        <v>50</v>
      </c>
      <c r="B42" s="43" t="s">
        <v>217</v>
      </c>
      <c r="C42" s="44">
        <v>44700000</v>
      </c>
      <c r="D42" s="44">
        <v>12200052</v>
      </c>
      <c r="E42" s="44">
        <v>56900052</v>
      </c>
      <c r="F42" s="44">
        <v>41287795</v>
      </c>
      <c r="G42" s="72">
        <v>14002765</v>
      </c>
      <c r="H42" s="44">
        <v>55290560</v>
      </c>
      <c r="I42" s="72">
        <v>1609492</v>
      </c>
      <c r="J42" s="44">
        <v>0</v>
      </c>
      <c r="K42" s="44">
        <f t="shared" si="0"/>
        <v>1609492</v>
      </c>
      <c r="L42" s="53">
        <f t="shared" si="1"/>
        <v>0.9717136989611187</v>
      </c>
    </row>
    <row r="43" spans="1:12" x14ac:dyDescent="0.2">
      <c r="A43" s="42" t="s">
        <v>51</v>
      </c>
      <c r="B43" s="43" t="s">
        <v>52</v>
      </c>
      <c r="C43" s="44">
        <v>2140000</v>
      </c>
      <c r="D43" s="44">
        <v>973500</v>
      </c>
      <c r="E43" s="44">
        <v>3113500</v>
      </c>
      <c r="F43" s="44">
        <v>1668700</v>
      </c>
      <c r="G43" s="72">
        <v>388425</v>
      </c>
      <c r="H43" s="44">
        <v>2057125</v>
      </c>
      <c r="I43" s="72">
        <v>1056375</v>
      </c>
      <c r="J43" s="44">
        <v>0</v>
      </c>
      <c r="K43" s="44">
        <f t="shared" si="0"/>
        <v>1056375</v>
      </c>
      <c r="L43" s="53">
        <f t="shared" si="1"/>
        <v>0.66071141801830735</v>
      </c>
    </row>
    <row r="44" spans="1:12" x14ac:dyDescent="0.2">
      <c r="A44" s="42" t="s">
        <v>53</v>
      </c>
      <c r="B44" s="43" t="s">
        <v>54</v>
      </c>
      <c r="C44" s="44">
        <v>10500000</v>
      </c>
      <c r="D44" s="44">
        <v>-1800000</v>
      </c>
      <c r="E44" s="44">
        <v>8700000</v>
      </c>
      <c r="F44" s="44">
        <v>5626255.4699999997</v>
      </c>
      <c r="G44" s="72">
        <v>2662289.1800000002</v>
      </c>
      <c r="H44" s="44">
        <v>8288544.6500000004</v>
      </c>
      <c r="I44" s="72">
        <v>411455.35</v>
      </c>
      <c r="J44" s="44">
        <v>0</v>
      </c>
      <c r="K44" s="44">
        <f t="shared" si="0"/>
        <v>411455.35</v>
      </c>
      <c r="L44" s="53">
        <f t="shared" si="1"/>
        <v>0.95270628160919546</v>
      </c>
    </row>
    <row r="45" spans="1:12" x14ac:dyDescent="0.2">
      <c r="A45" s="42" t="s">
        <v>55</v>
      </c>
      <c r="B45" s="43" t="s">
        <v>56</v>
      </c>
      <c r="C45" s="44">
        <v>1920000</v>
      </c>
      <c r="D45" s="44">
        <v>-648120</v>
      </c>
      <c r="E45" s="44">
        <v>1271880</v>
      </c>
      <c r="F45" s="44">
        <v>957160</v>
      </c>
      <c r="G45" s="72">
        <v>314720</v>
      </c>
      <c r="H45" s="44">
        <v>1271880</v>
      </c>
      <c r="I45" s="72">
        <v>0</v>
      </c>
      <c r="J45" s="44">
        <v>0</v>
      </c>
      <c r="K45" s="44">
        <f t="shared" si="0"/>
        <v>0</v>
      </c>
      <c r="L45" s="53">
        <f t="shared" si="1"/>
        <v>1</v>
      </c>
    </row>
    <row r="46" spans="1:12" x14ac:dyDescent="0.2">
      <c r="A46" s="42"/>
      <c r="B46" s="43"/>
      <c r="C46" s="44"/>
      <c r="D46" s="44"/>
      <c r="E46" s="44"/>
      <c r="F46" s="44"/>
      <c r="G46" s="72"/>
      <c r="H46" s="44"/>
      <c r="I46" s="72"/>
      <c r="J46" s="44"/>
      <c r="K46" s="44"/>
      <c r="L46" s="53"/>
    </row>
    <row r="47" spans="1:12" ht="22.5" x14ac:dyDescent="0.2">
      <c r="A47" s="55"/>
      <c r="B47" s="48" t="s">
        <v>57</v>
      </c>
      <c r="C47" s="49">
        <v>399443056</v>
      </c>
      <c r="D47" s="49">
        <v>-50023654.450000003</v>
      </c>
      <c r="E47" s="49">
        <v>349419401.55000001</v>
      </c>
      <c r="F47" s="49">
        <v>199611578.93000001</v>
      </c>
      <c r="G47" s="69">
        <v>96695214.620000005</v>
      </c>
      <c r="H47" s="49">
        <v>296306793.55000001</v>
      </c>
      <c r="I47" s="69">
        <v>53112608</v>
      </c>
      <c r="J47" s="49">
        <v>0</v>
      </c>
      <c r="K47" s="49">
        <f t="shared" si="0"/>
        <v>53112608</v>
      </c>
      <c r="L47" s="50">
        <f t="shared" si="1"/>
        <v>0.8479975417381056</v>
      </c>
    </row>
    <row r="48" spans="1:12" x14ac:dyDescent="0.2">
      <c r="A48" s="42" t="s">
        <v>58</v>
      </c>
      <c r="B48" s="43" t="s">
        <v>59</v>
      </c>
      <c r="C48" s="44">
        <v>6563000</v>
      </c>
      <c r="D48" s="44">
        <v>-879520</v>
      </c>
      <c r="E48" s="44">
        <v>5683480</v>
      </c>
      <c r="F48" s="44">
        <v>2700500</v>
      </c>
      <c r="G48" s="72">
        <v>2429470</v>
      </c>
      <c r="H48" s="44">
        <v>5129970</v>
      </c>
      <c r="I48" s="72">
        <v>553510</v>
      </c>
      <c r="J48" s="44">
        <v>0</v>
      </c>
      <c r="K48" s="44">
        <f t="shared" si="0"/>
        <v>553510</v>
      </c>
      <c r="L48" s="53">
        <f t="shared" si="1"/>
        <v>0.90261072441532297</v>
      </c>
    </row>
    <row r="49" spans="1:12" x14ac:dyDescent="0.2">
      <c r="A49" s="42" t="s">
        <v>60</v>
      </c>
      <c r="B49" s="43" t="s">
        <v>61</v>
      </c>
      <c r="C49" s="44">
        <v>8459900</v>
      </c>
      <c r="D49" s="44">
        <v>-5265405</v>
      </c>
      <c r="E49" s="44">
        <v>3194495</v>
      </c>
      <c r="F49" s="44">
        <v>1199990</v>
      </c>
      <c r="G49" s="72">
        <v>1857990</v>
      </c>
      <c r="H49" s="44">
        <v>3057980</v>
      </c>
      <c r="I49" s="72">
        <v>136515</v>
      </c>
      <c r="J49" s="44">
        <v>0</v>
      </c>
      <c r="K49" s="44">
        <f t="shared" si="0"/>
        <v>136515</v>
      </c>
      <c r="L49" s="53">
        <f t="shared" si="1"/>
        <v>0.95726554588440427</v>
      </c>
    </row>
    <row r="50" spans="1:12" ht="22.5" x14ac:dyDescent="0.2">
      <c r="A50" s="42" t="s">
        <v>62</v>
      </c>
      <c r="B50" s="43" t="s">
        <v>218</v>
      </c>
      <c r="C50" s="44">
        <v>9204000</v>
      </c>
      <c r="D50" s="44">
        <v>-2804166.45</v>
      </c>
      <c r="E50" s="44">
        <v>6399833.5499999998</v>
      </c>
      <c r="F50" s="44">
        <v>422305.8</v>
      </c>
      <c r="G50" s="72">
        <v>5739555.5599999996</v>
      </c>
      <c r="H50" s="44">
        <v>6161861.3600000003</v>
      </c>
      <c r="I50" s="72">
        <v>237972.19</v>
      </c>
      <c r="J50" s="44">
        <v>0</v>
      </c>
      <c r="K50" s="44">
        <f t="shared" si="0"/>
        <v>237972.19</v>
      </c>
      <c r="L50" s="53">
        <f t="shared" si="1"/>
        <v>0.96281587823483328</v>
      </c>
    </row>
    <row r="51" spans="1:12" x14ac:dyDescent="0.2">
      <c r="A51" s="42" t="s">
        <v>243</v>
      </c>
      <c r="B51" s="43" t="s">
        <v>244</v>
      </c>
      <c r="C51" s="44">
        <v>180000</v>
      </c>
      <c r="D51" s="44">
        <v>-180000</v>
      </c>
      <c r="E51" s="44">
        <v>0</v>
      </c>
      <c r="F51" s="44">
        <v>0</v>
      </c>
      <c r="G51" s="72">
        <v>0</v>
      </c>
      <c r="H51" s="44">
        <v>0</v>
      </c>
      <c r="I51" s="72">
        <v>0</v>
      </c>
      <c r="J51" s="44">
        <v>0</v>
      </c>
      <c r="K51" s="44">
        <f t="shared" si="0"/>
        <v>0</v>
      </c>
      <c r="L51" s="53"/>
    </row>
    <row r="52" spans="1:12" ht="22.5" x14ac:dyDescent="0.2">
      <c r="A52" s="42" t="s">
        <v>63</v>
      </c>
      <c r="B52" s="43" t="s">
        <v>214</v>
      </c>
      <c r="C52" s="44">
        <v>11000000</v>
      </c>
      <c r="D52" s="44">
        <v>0</v>
      </c>
      <c r="E52" s="44">
        <v>11000000</v>
      </c>
      <c r="F52" s="44">
        <v>7796833.9299999997</v>
      </c>
      <c r="G52" s="72">
        <v>2666383.44</v>
      </c>
      <c r="H52" s="44">
        <v>10463217.369999999</v>
      </c>
      <c r="I52" s="72">
        <v>536782.63</v>
      </c>
      <c r="J52" s="44">
        <v>0</v>
      </c>
      <c r="K52" s="44">
        <f t="shared" si="0"/>
        <v>536782.63</v>
      </c>
      <c r="L52" s="53">
        <f t="shared" si="1"/>
        <v>0.95120157909090897</v>
      </c>
    </row>
    <row r="53" spans="1:12" ht="22.5" x14ac:dyDescent="0.2">
      <c r="A53" s="42" t="s">
        <v>64</v>
      </c>
      <c r="B53" s="43" t="s">
        <v>219</v>
      </c>
      <c r="C53" s="44">
        <v>364036156</v>
      </c>
      <c r="D53" s="44">
        <v>-40894563</v>
      </c>
      <c r="E53" s="44">
        <v>323141593</v>
      </c>
      <c r="F53" s="44">
        <v>187491949.19999999</v>
      </c>
      <c r="G53" s="72">
        <v>84001815.620000005</v>
      </c>
      <c r="H53" s="44">
        <v>271493764.81999999</v>
      </c>
      <c r="I53" s="72">
        <v>51647828.18</v>
      </c>
      <c r="J53" s="44">
        <v>0</v>
      </c>
      <c r="K53" s="44">
        <f t="shared" si="0"/>
        <v>51647828.18</v>
      </c>
      <c r="L53" s="53">
        <f t="shared" si="1"/>
        <v>0.84016966772828894</v>
      </c>
    </row>
    <row r="54" spans="1:12" x14ac:dyDescent="0.2">
      <c r="A54" s="42"/>
      <c r="B54" s="43"/>
      <c r="C54" s="44"/>
      <c r="D54" s="44"/>
      <c r="E54" s="44"/>
      <c r="F54" s="44"/>
      <c r="G54" s="72"/>
      <c r="H54" s="44"/>
      <c r="I54" s="72"/>
      <c r="J54" s="44"/>
      <c r="K54" s="44"/>
      <c r="L54" s="53"/>
    </row>
    <row r="55" spans="1:12" ht="22.5" x14ac:dyDescent="0.2">
      <c r="A55" s="55"/>
      <c r="B55" s="48" t="s">
        <v>65</v>
      </c>
      <c r="C55" s="49">
        <v>198550000.00999999</v>
      </c>
      <c r="D55" s="49">
        <v>32125804</v>
      </c>
      <c r="E55" s="49">
        <v>230675804.00999999</v>
      </c>
      <c r="F55" s="49">
        <v>109902256.28</v>
      </c>
      <c r="G55" s="69">
        <v>87273501.340000004</v>
      </c>
      <c r="H55" s="49">
        <v>197175757.62</v>
      </c>
      <c r="I55" s="69">
        <v>33500046.390000001</v>
      </c>
      <c r="J55" s="49">
        <v>0</v>
      </c>
      <c r="K55" s="49">
        <f t="shared" si="0"/>
        <v>33500046.390000001</v>
      </c>
      <c r="L55" s="50">
        <f t="shared" si="1"/>
        <v>0.8547743378037701</v>
      </c>
    </row>
    <row r="56" spans="1:12" x14ac:dyDescent="0.2">
      <c r="A56" s="42" t="s">
        <v>66</v>
      </c>
      <c r="B56" s="43" t="s">
        <v>220</v>
      </c>
      <c r="C56" s="44">
        <v>3000000</v>
      </c>
      <c r="D56" s="44">
        <v>1970600</v>
      </c>
      <c r="E56" s="44">
        <v>4970600</v>
      </c>
      <c r="F56" s="44">
        <v>20600</v>
      </c>
      <c r="G56" s="72">
        <v>2097500</v>
      </c>
      <c r="H56" s="44">
        <v>2118100</v>
      </c>
      <c r="I56" s="72">
        <v>2852500</v>
      </c>
      <c r="J56" s="44">
        <v>0</v>
      </c>
      <c r="K56" s="44">
        <f t="shared" si="0"/>
        <v>2852500</v>
      </c>
      <c r="L56" s="53">
        <f t="shared" si="1"/>
        <v>0.42612561863758902</v>
      </c>
    </row>
    <row r="57" spans="1:12" ht="22.5" x14ac:dyDescent="0.2">
      <c r="A57" s="42" t="s">
        <v>67</v>
      </c>
      <c r="B57" s="43" t="s">
        <v>221</v>
      </c>
      <c r="C57" s="44">
        <v>5000000</v>
      </c>
      <c r="D57" s="44">
        <v>100000</v>
      </c>
      <c r="E57" s="44">
        <v>5100000</v>
      </c>
      <c r="F57" s="44">
        <v>2860680</v>
      </c>
      <c r="G57" s="72">
        <v>1820000</v>
      </c>
      <c r="H57" s="44">
        <v>4680680</v>
      </c>
      <c r="I57" s="72">
        <v>419320</v>
      </c>
      <c r="J57" s="44">
        <v>0</v>
      </c>
      <c r="K57" s="44">
        <f t="shared" si="0"/>
        <v>419320</v>
      </c>
      <c r="L57" s="53">
        <f t="shared" si="1"/>
        <v>0.91778039215686269</v>
      </c>
    </row>
    <row r="58" spans="1:12" ht="22.5" x14ac:dyDescent="0.2">
      <c r="A58" s="42" t="s">
        <v>245</v>
      </c>
      <c r="B58" s="43" t="s">
        <v>246</v>
      </c>
      <c r="C58" s="44">
        <v>0</v>
      </c>
      <c r="D58" s="44">
        <v>51100000</v>
      </c>
      <c r="E58" s="44">
        <v>51100000</v>
      </c>
      <c r="F58" s="44">
        <v>0</v>
      </c>
      <c r="G58" s="72">
        <v>32863207.239999998</v>
      </c>
      <c r="H58" s="44">
        <v>32863207.239999998</v>
      </c>
      <c r="I58" s="72">
        <v>18236792.760000002</v>
      </c>
      <c r="J58" s="44">
        <v>0</v>
      </c>
      <c r="K58" s="44">
        <f t="shared" si="0"/>
        <v>18236792.760000002</v>
      </c>
      <c r="L58" s="53">
        <f t="shared" si="1"/>
        <v>0.64311560156555769</v>
      </c>
    </row>
    <row r="59" spans="1:12" x14ac:dyDescent="0.2">
      <c r="A59" s="42" t="s">
        <v>68</v>
      </c>
      <c r="B59" s="43" t="s">
        <v>69</v>
      </c>
      <c r="C59" s="44">
        <v>165600000.00999999</v>
      </c>
      <c r="D59" s="44">
        <v>-23114212</v>
      </c>
      <c r="E59" s="44">
        <v>142485788.00999999</v>
      </c>
      <c r="F59" s="44">
        <v>98794776.280000001</v>
      </c>
      <c r="G59" s="72">
        <v>40612312.100000001</v>
      </c>
      <c r="H59" s="44">
        <v>139407088.38</v>
      </c>
      <c r="I59" s="72">
        <v>3078699.63</v>
      </c>
      <c r="J59" s="44">
        <v>0</v>
      </c>
      <c r="K59" s="44">
        <f t="shared" si="0"/>
        <v>3078699.63</v>
      </c>
      <c r="L59" s="53">
        <f t="shared" si="1"/>
        <v>0.97839293537272698</v>
      </c>
    </row>
    <row r="60" spans="1:12" ht="22.5" x14ac:dyDescent="0.2">
      <c r="A60" s="42" t="s">
        <v>70</v>
      </c>
      <c r="B60" s="43" t="s">
        <v>222</v>
      </c>
      <c r="C60" s="44">
        <v>24950000</v>
      </c>
      <c r="D60" s="44">
        <v>2069416</v>
      </c>
      <c r="E60" s="44">
        <v>27019416</v>
      </c>
      <c r="F60" s="44">
        <v>8226200</v>
      </c>
      <c r="G60" s="72">
        <v>9880482</v>
      </c>
      <c r="H60" s="44">
        <v>18106682</v>
      </c>
      <c r="I60" s="72">
        <v>8912734</v>
      </c>
      <c r="J60" s="44">
        <v>0</v>
      </c>
      <c r="K60" s="44">
        <f t="shared" si="0"/>
        <v>8912734</v>
      </c>
      <c r="L60" s="53">
        <f t="shared" si="1"/>
        <v>0.67013594964450751</v>
      </c>
    </row>
    <row r="61" spans="1:12" x14ac:dyDescent="0.2">
      <c r="A61" s="42"/>
      <c r="B61" s="43"/>
      <c r="C61" s="44"/>
      <c r="D61" s="44"/>
      <c r="E61" s="44"/>
      <c r="F61" s="44"/>
      <c r="G61" s="72"/>
      <c r="H61" s="44"/>
      <c r="I61" s="72"/>
      <c r="J61" s="44"/>
      <c r="K61" s="44"/>
      <c r="L61" s="53"/>
    </row>
    <row r="62" spans="1:12" ht="22.5" x14ac:dyDescent="0.2">
      <c r="A62" s="55"/>
      <c r="B62" s="48" t="s">
        <v>71</v>
      </c>
      <c r="C62" s="49">
        <v>7140000</v>
      </c>
      <c r="D62" s="49">
        <v>-5423727.2199999997</v>
      </c>
      <c r="E62" s="49">
        <v>1716272.78</v>
      </c>
      <c r="F62" s="49">
        <v>1230973.21</v>
      </c>
      <c r="G62" s="69">
        <v>180270</v>
      </c>
      <c r="H62" s="49">
        <v>1411243.21</v>
      </c>
      <c r="I62" s="69">
        <v>305029.57</v>
      </c>
      <c r="J62" s="49">
        <v>0</v>
      </c>
      <c r="K62" s="49">
        <f t="shared" si="0"/>
        <v>305029.57</v>
      </c>
      <c r="L62" s="50">
        <f t="shared" si="1"/>
        <v>0.82227209243509647</v>
      </c>
    </row>
    <row r="63" spans="1:12" x14ac:dyDescent="0.2">
      <c r="A63" s="42" t="s">
        <v>72</v>
      </c>
      <c r="B63" s="43" t="s">
        <v>73</v>
      </c>
      <c r="C63" s="44">
        <v>465000</v>
      </c>
      <c r="D63" s="44">
        <v>-345110</v>
      </c>
      <c r="E63" s="44">
        <v>119890</v>
      </c>
      <c r="F63" s="44">
        <v>50335</v>
      </c>
      <c r="G63" s="72">
        <v>3050</v>
      </c>
      <c r="H63" s="44">
        <v>53385</v>
      </c>
      <c r="I63" s="72">
        <v>66505</v>
      </c>
      <c r="J63" s="44">
        <v>0</v>
      </c>
      <c r="K63" s="44">
        <f t="shared" si="0"/>
        <v>66505</v>
      </c>
      <c r="L63" s="53">
        <f t="shared" si="1"/>
        <v>0.44528317624489117</v>
      </c>
    </row>
    <row r="64" spans="1:12" x14ac:dyDescent="0.2">
      <c r="A64" s="42" t="s">
        <v>74</v>
      </c>
      <c r="B64" s="43" t="s">
        <v>223</v>
      </c>
      <c r="C64" s="44">
        <v>975000</v>
      </c>
      <c r="D64" s="44">
        <v>346382.78</v>
      </c>
      <c r="E64" s="44">
        <v>1321382.78</v>
      </c>
      <c r="F64" s="44">
        <v>908095</v>
      </c>
      <c r="G64" s="72">
        <v>177220</v>
      </c>
      <c r="H64" s="44">
        <v>1085315</v>
      </c>
      <c r="I64" s="72">
        <v>236067.78</v>
      </c>
      <c r="J64" s="44">
        <v>0</v>
      </c>
      <c r="K64" s="44">
        <f t="shared" si="0"/>
        <v>236067.78</v>
      </c>
      <c r="L64" s="53">
        <f t="shared" si="1"/>
        <v>0.82134792160678827</v>
      </c>
    </row>
    <row r="65" spans="1:12" x14ac:dyDescent="0.2">
      <c r="A65" s="42" t="s">
        <v>75</v>
      </c>
      <c r="B65" s="43" t="s">
        <v>76</v>
      </c>
      <c r="C65" s="44">
        <v>2950000</v>
      </c>
      <c r="D65" s="44">
        <v>-2675000</v>
      </c>
      <c r="E65" s="44">
        <v>275000</v>
      </c>
      <c r="F65" s="44">
        <v>272543.21000000002</v>
      </c>
      <c r="G65" s="72">
        <v>0</v>
      </c>
      <c r="H65" s="44">
        <v>272543.21000000002</v>
      </c>
      <c r="I65" s="72">
        <v>2456.79</v>
      </c>
      <c r="J65" s="44">
        <v>0</v>
      </c>
      <c r="K65" s="44">
        <f t="shared" si="0"/>
        <v>2456.79</v>
      </c>
      <c r="L65" s="53">
        <f t="shared" si="1"/>
        <v>0.99106621818181828</v>
      </c>
    </row>
    <row r="66" spans="1:12" x14ac:dyDescent="0.2">
      <c r="A66" s="42" t="s">
        <v>201</v>
      </c>
      <c r="B66" s="43" t="s">
        <v>224</v>
      </c>
      <c r="C66" s="44">
        <v>2750000</v>
      </c>
      <c r="D66" s="44">
        <v>-2750000</v>
      </c>
      <c r="E66" s="44">
        <v>0</v>
      </c>
      <c r="F66" s="44">
        <v>0</v>
      </c>
      <c r="G66" s="72">
        <v>0</v>
      </c>
      <c r="H66" s="44">
        <v>0</v>
      </c>
      <c r="I66" s="72">
        <v>0</v>
      </c>
      <c r="J66" s="44">
        <v>0</v>
      </c>
      <c r="K66" s="44">
        <f t="shared" si="0"/>
        <v>0</v>
      </c>
      <c r="L66" s="53"/>
    </row>
    <row r="67" spans="1:12" x14ac:dyDescent="0.2">
      <c r="A67" s="42"/>
      <c r="B67" s="43"/>
      <c r="C67" s="44"/>
      <c r="D67" s="44"/>
      <c r="E67" s="44"/>
      <c r="F67" s="44"/>
      <c r="G67" s="72"/>
      <c r="H67" s="44"/>
      <c r="I67" s="72"/>
      <c r="J67" s="44"/>
      <c r="K67" s="44"/>
      <c r="L67" s="53"/>
    </row>
    <row r="68" spans="1:12" ht="22.5" x14ac:dyDescent="0.2">
      <c r="A68" s="55"/>
      <c r="B68" s="48" t="s">
        <v>77</v>
      </c>
      <c r="C68" s="49">
        <v>38000000</v>
      </c>
      <c r="D68" s="49">
        <v>-32962979.5</v>
      </c>
      <c r="E68" s="49">
        <v>5037020.5</v>
      </c>
      <c r="F68" s="49">
        <v>3826555.5</v>
      </c>
      <c r="G68" s="69">
        <v>600081</v>
      </c>
      <c r="H68" s="49">
        <v>4426636.5</v>
      </c>
      <c r="I68" s="69">
        <v>610384</v>
      </c>
      <c r="J68" s="49">
        <v>0</v>
      </c>
      <c r="K68" s="49">
        <f t="shared" si="0"/>
        <v>610384</v>
      </c>
      <c r="L68" s="50">
        <f t="shared" si="1"/>
        <v>0.87882042568617702</v>
      </c>
    </row>
    <row r="69" spans="1:12" x14ac:dyDescent="0.2">
      <c r="A69" s="42" t="s">
        <v>78</v>
      </c>
      <c r="B69" s="43" t="s">
        <v>79</v>
      </c>
      <c r="C69" s="44">
        <v>38000000</v>
      </c>
      <c r="D69" s="44">
        <v>-32962979.5</v>
      </c>
      <c r="E69" s="44">
        <v>5037020.5</v>
      </c>
      <c r="F69" s="44">
        <v>3826555.5</v>
      </c>
      <c r="G69" s="72">
        <v>600081</v>
      </c>
      <c r="H69" s="44">
        <v>4426636.5</v>
      </c>
      <c r="I69" s="72">
        <v>610384</v>
      </c>
      <c r="J69" s="44">
        <v>0</v>
      </c>
      <c r="K69" s="44">
        <f t="shared" si="0"/>
        <v>610384</v>
      </c>
      <c r="L69" s="53">
        <f t="shared" si="1"/>
        <v>0.87882042568617702</v>
      </c>
    </row>
    <row r="70" spans="1:12" x14ac:dyDescent="0.2">
      <c r="A70" s="42"/>
      <c r="B70" s="43"/>
      <c r="C70" s="44"/>
      <c r="D70" s="44"/>
      <c r="E70" s="44"/>
      <c r="F70" s="44"/>
      <c r="G70" s="72"/>
      <c r="H70" s="44"/>
      <c r="I70" s="72"/>
      <c r="J70" s="44"/>
      <c r="K70" s="44"/>
      <c r="L70" s="53"/>
    </row>
    <row r="71" spans="1:12" ht="22.5" x14ac:dyDescent="0.2">
      <c r="A71" s="55"/>
      <c r="B71" s="48" t="s">
        <v>80</v>
      </c>
      <c r="C71" s="49">
        <v>30112400</v>
      </c>
      <c r="D71" s="49">
        <v>-9522976.6600000001</v>
      </c>
      <c r="E71" s="49">
        <v>20589423.34</v>
      </c>
      <c r="F71" s="49">
        <v>14301512.25</v>
      </c>
      <c r="G71" s="69">
        <v>5178650</v>
      </c>
      <c r="H71" s="49">
        <v>19480162.25</v>
      </c>
      <c r="I71" s="69">
        <v>1109261.0900000001</v>
      </c>
      <c r="J71" s="49">
        <v>0</v>
      </c>
      <c r="K71" s="49">
        <f t="shared" ref="K71:K133" si="4">+I71</f>
        <v>1109261.0900000001</v>
      </c>
      <c r="L71" s="50">
        <f t="shared" si="1"/>
        <v>0.94612471307804968</v>
      </c>
    </row>
    <row r="72" spans="1:12" x14ac:dyDescent="0.2">
      <c r="A72" s="42" t="s">
        <v>81</v>
      </c>
      <c r="B72" s="43" t="s">
        <v>225</v>
      </c>
      <c r="C72" s="44">
        <v>25987400</v>
      </c>
      <c r="D72" s="44">
        <v>-8279960.9299999997</v>
      </c>
      <c r="E72" s="44">
        <v>17707439.07</v>
      </c>
      <c r="F72" s="44">
        <v>12159149.060000001</v>
      </c>
      <c r="G72" s="72">
        <v>4480900</v>
      </c>
      <c r="H72" s="44">
        <v>16640049.060000001</v>
      </c>
      <c r="I72" s="72">
        <v>1067390.01</v>
      </c>
      <c r="J72" s="44">
        <v>0</v>
      </c>
      <c r="K72" s="44">
        <f t="shared" si="4"/>
        <v>1067390.01</v>
      </c>
      <c r="L72" s="53">
        <f t="shared" ref="L72:L133" si="5">H72/E72</f>
        <v>0.93972081418546993</v>
      </c>
    </row>
    <row r="73" spans="1:12" ht="22.5" x14ac:dyDescent="0.2">
      <c r="A73" s="42" t="s">
        <v>82</v>
      </c>
      <c r="B73" s="43" t="s">
        <v>83</v>
      </c>
      <c r="C73" s="44">
        <v>4125000</v>
      </c>
      <c r="D73" s="44">
        <v>-1243015.73</v>
      </c>
      <c r="E73" s="44">
        <v>2881984.27</v>
      </c>
      <c r="F73" s="44">
        <v>2142363.19</v>
      </c>
      <c r="G73" s="72">
        <v>697750</v>
      </c>
      <c r="H73" s="44">
        <v>2840113.19</v>
      </c>
      <c r="I73" s="72">
        <v>41871.08</v>
      </c>
      <c r="J73" s="44">
        <v>0</v>
      </c>
      <c r="K73" s="44">
        <f t="shared" si="4"/>
        <v>41871.08</v>
      </c>
      <c r="L73" s="53">
        <f t="shared" si="5"/>
        <v>0.98547144048083235</v>
      </c>
    </row>
    <row r="74" spans="1:12" x14ac:dyDescent="0.2">
      <c r="A74" s="42"/>
      <c r="B74" s="43"/>
      <c r="C74" s="44"/>
      <c r="D74" s="49"/>
      <c r="E74" s="44"/>
      <c r="F74" s="44"/>
      <c r="G74" s="72"/>
      <c r="H74" s="44"/>
      <c r="I74" s="72"/>
      <c r="J74" s="44"/>
      <c r="K74" s="44"/>
      <c r="L74" s="53"/>
    </row>
    <row r="75" spans="1:12" ht="22.5" x14ac:dyDescent="0.2">
      <c r="A75" s="55"/>
      <c r="B75" s="48" t="s">
        <v>84</v>
      </c>
      <c r="C75" s="49">
        <v>67242739.969999999</v>
      </c>
      <c r="D75" s="49">
        <v>24994</v>
      </c>
      <c r="E75" s="49">
        <v>67267733.969999999</v>
      </c>
      <c r="F75" s="49">
        <v>17334452.219999999</v>
      </c>
      <c r="G75" s="69">
        <v>39800551.25</v>
      </c>
      <c r="H75" s="49">
        <v>57135003.469999999</v>
      </c>
      <c r="I75" s="69">
        <v>10132730.5</v>
      </c>
      <c r="J75" s="49">
        <v>0</v>
      </c>
      <c r="K75" s="49">
        <f t="shared" si="4"/>
        <v>10132730.5</v>
      </c>
      <c r="L75" s="50">
        <f t="shared" si="5"/>
        <v>0.84936714971669802</v>
      </c>
    </row>
    <row r="76" spans="1:12" ht="22.5" x14ac:dyDescent="0.2">
      <c r="A76" s="42" t="s">
        <v>85</v>
      </c>
      <c r="B76" s="43" t="s">
        <v>202</v>
      </c>
      <c r="C76" s="44">
        <v>4000000</v>
      </c>
      <c r="D76" s="44">
        <v>11444500</v>
      </c>
      <c r="E76" s="44">
        <v>15444500</v>
      </c>
      <c r="F76" s="44">
        <v>1272210</v>
      </c>
      <c r="G76" s="72">
        <v>12470500</v>
      </c>
      <c r="H76" s="44">
        <v>13742710</v>
      </c>
      <c r="I76" s="72">
        <v>1701790</v>
      </c>
      <c r="J76" s="44">
        <v>0</v>
      </c>
      <c r="K76" s="44">
        <f t="shared" si="4"/>
        <v>1701790</v>
      </c>
      <c r="L76" s="53">
        <f t="shared" si="5"/>
        <v>0.88981255463109843</v>
      </c>
    </row>
    <row r="77" spans="1:12" ht="22.5" x14ac:dyDescent="0.2">
      <c r="A77" s="42" t="s">
        <v>205</v>
      </c>
      <c r="B77" s="43" t="s">
        <v>206</v>
      </c>
      <c r="C77" s="44">
        <v>4200000</v>
      </c>
      <c r="D77" s="44">
        <v>990000</v>
      </c>
      <c r="E77" s="44">
        <v>5190000</v>
      </c>
      <c r="F77" s="44">
        <v>5190000</v>
      </c>
      <c r="G77" s="72">
        <v>0</v>
      </c>
      <c r="H77" s="44">
        <v>5190000</v>
      </c>
      <c r="I77" s="72">
        <v>0</v>
      </c>
      <c r="J77" s="44">
        <v>0</v>
      </c>
      <c r="K77" s="44">
        <f t="shared" si="4"/>
        <v>0</v>
      </c>
      <c r="L77" s="53">
        <f t="shared" si="5"/>
        <v>1</v>
      </c>
    </row>
    <row r="78" spans="1:12" ht="33.75" x14ac:dyDescent="0.2">
      <c r="A78" s="42" t="s">
        <v>86</v>
      </c>
      <c r="B78" s="43" t="s">
        <v>247</v>
      </c>
      <c r="C78" s="44">
        <v>9850000</v>
      </c>
      <c r="D78" s="44">
        <v>-2125000</v>
      </c>
      <c r="E78" s="44">
        <v>7725000</v>
      </c>
      <c r="F78" s="44">
        <v>2702245</v>
      </c>
      <c r="G78" s="72">
        <v>2472122.5</v>
      </c>
      <c r="H78" s="44">
        <v>5174367.5</v>
      </c>
      <c r="I78" s="72">
        <v>2550632.5</v>
      </c>
      <c r="J78" s="44">
        <v>0</v>
      </c>
      <c r="K78" s="44">
        <f t="shared" si="4"/>
        <v>2550632.5</v>
      </c>
      <c r="L78" s="53">
        <f t="shared" si="5"/>
        <v>0.66982103559870554</v>
      </c>
    </row>
    <row r="79" spans="1:12" ht="22.5" x14ac:dyDescent="0.2">
      <c r="A79" s="42" t="s">
        <v>87</v>
      </c>
      <c r="B79" s="43" t="s">
        <v>88</v>
      </c>
      <c r="C79" s="44">
        <v>300000</v>
      </c>
      <c r="D79" s="44">
        <v>-200000</v>
      </c>
      <c r="E79" s="44">
        <v>100000</v>
      </c>
      <c r="F79" s="44">
        <v>5500</v>
      </c>
      <c r="G79" s="72">
        <v>2327.4</v>
      </c>
      <c r="H79" s="44">
        <v>7827.4</v>
      </c>
      <c r="I79" s="72">
        <v>92172.6</v>
      </c>
      <c r="J79" s="44">
        <v>0</v>
      </c>
      <c r="K79" s="44">
        <f t="shared" si="4"/>
        <v>92172.6</v>
      </c>
      <c r="L79" s="53">
        <f t="shared" si="5"/>
        <v>7.8273999999999996E-2</v>
      </c>
    </row>
    <row r="80" spans="1:12" ht="22.5" x14ac:dyDescent="0.2">
      <c r="A80" s="42" t="s">
        <v>89</v>
      </c>
      <c r="B80" s="43" t="s">
        <v>90</v>
      </c>
      <c r="C80" s="44">
        <v>3000000</v>
      </c>
      <c r="D80" s="44">
        <v>-221505</v>
      </c>
      <c r="E80" s="44">
        <v>2778495</v>
      </c>
      <c r="F80" s="44">
        <v>1534663.2</v>
      </c>
      <c r="G80" s="72">
        <v>188439.58</v>
      </c>
      <c r="H80" s="44">
        <v>1723102.78</v>
      </c>
      <c r="I80" s="72">
        <v>1055392.22</v>
      </c>
      <c r="J80" s="44">
        <v>0</v>
      </c>
      <c r="K80" s="44">
        <f t="shared" si="4"/>
        <v>1055392.22</v>
      </c>
      <c r="L80" s="53">
        <f t="shared" si="5"/>
        <v>0.62015687629454075</v>
      </c>
    </row>
    <row r="81" spans="1:12" ht="22.5" x14ac:dyDescent="0.2">
      <c r="A81" s="42" t="s">
        <v>91</v>
      </c>
      <c r="B81" s="43" t="s">
        <v>203</v>
      </c>
      <c r="C81" s="44">
        <v>11008739.970000001</v>
      </c>
      <c r="D81" s="44">
        <v>-1175020</v>
      </c>
      <c r="E81" s="44">
        <v>9833719.9700000007</v>
      </c>
      <c r="F81" s="44">
        <v>5020654.0199999996</v>
      </c>
      <c r="G81" s="72">
        <v>3857004.35</v>
      </c>
      <c r="H81" s="44">
        <v>8877658.3699999992</v>
      </c>
      <c r="I81" s="72">
        <v>956061.6</v>
      </c>
      <c r="J81" s="44">
        <v>0</v>
      </c>
      <c r="K81" s="44">
        <f t="shared" si="4"/>
        <v>956061.6</v>
      </c>
      <c r="L81" s="53">
        <f t="shared" si="5"/>
        <v>0.90277721931103538</v>
      </c>
    </row>
    <row r="82" spans="1:12" ht="33.75" x14ac:dyDescent="0.2">
      <c r="A82" s="42" t="s">
        <v>92</v>
      </c>
      <c r="B82" s="43" t="s">
        <v>248</v>
      </c>
      <c r="C82" s="44">
        <v>34384000</v>
      </c>
      <c r="D82" s="44">
        <v>-9056570</v>
      </c>
      <c r="E82" s="44">
        <v>25327430</v>
      </c>
      <c r="F82" s="44">
        <v>1207240</v>
      </c>
      <c r="G82" s="72">
        <v>20490157.420000002</v>
      </c>
      <c r="H82" s="44">
        <v>21697397.420000002</v>
      </c>
      <c r="I82" s="72">
        <v>3630032.58</v>
      </c>
      <c r="J82" s="44">
        <v>0</v>
      </c>
      <c r="K82" s="44">
        <f t="shared" si="4"/>
        <v>3630032.58</v>
      </c>
      <c r="L82" s="53">
        <f t="shared" si="5"/>
        <v>0.8566758419626469</v>
      </c>
    </row>
    <row r="83" spans="1:12" ht="22.5" x14ac:dyDescent="0.2">
      <c r="A83" s="42" t="s">
        <v>93</v>
      </c>
      <c r="B83" s="43" t="s">
        <v>94</v>
      </c>
      <c r="C83" s="44">
        <v>500000</v>
      </c>
      <c r="D83" s="44">
        <v>368589</v>
      </c>
      <c r="E83" s="44">
        <v>868589</v>
      </c>
      <c r="F83" s="44">
        <v>401940</v>
      </c>
      <c r="G83" s="72">
        <v>320000</v>
      </c>
      <c r="H83" s="44">
        <v>721940</v>
      </c>
      <c r="I83" s="72">
        <v>146649</v>
      </c>
      <c r="J83" s="44">
        <v>0</v>
      </c>
      <c r="K83" s="44">
        <f t="shared" si="4"/>
        <v>146649</v>
      </c>
      <c r="L83" s="53">
        <f t="shared" si="5"/>
        <v>0.83116410638403204</v>
      </c>
    </row>
    <row r="84" spans="1:12" x14ac:dyDescent="0.2">
      <c r="A84" s="42"/>
      <c r="B84" s="43"/>
      <c r="C84" s="44"/>
      <c r="D84" s="44"/>
      <c r="E84" s="44"/>
      <c r="F84" s="44"/>
      <c r="G84" s="72"/>
      <c r="H84" s="44"/>
      <c r="I84" s="72"/>
      <c r="J84" s="44"/>
      <c r="K84" s="44"/>
      <c r="L84" s="53"/>
    </row>
    <row r="85" spans="1:12" x14ac:dyDescent="0.2">
      <c r="A85" s="55"/>
      <c r="B85" s="48" t="s">
        <v>95</v>
      </c>
      <c r="C85" s="49">
        <v>175000</v>
      </c>
      <c r="D85" s="49">
        <v>0</v>
      </c>
      <c r="E85" s="49">
        <v>175000</v>
      </c>
      <c r="F85" s="49">
        <v>0</v>
      </c>
      <c r="G85" s="69">
        <v>49113</v>
      </c>
      <c r="H85" s="49">
        <v>49113</v>
      </c>
      <c r="I85" s="69">
        <v>125887</v>
      </c>
      <c r="J85" s="49">
        <v>0</v>
      </c>
      <c r="K85" s="49">
        <f t="shared" si="4"/>
        <v>125887</v>
      </c>
      <c r="L85" s="50">
        <f t="shared" si="5"/>
        <v>0.28064571428571428</v>
      </c>
    </row>
    <row r="86" spans="1:12" x14ac:dyDescent="0.2">
      <c r="A86" s="42" t="s">
        <v>96</v>
      </c>
      <c r="B86" s="43" t="s">
        <v>97</v>
      </c>
      <c r="C86" s="44">
        <v>175000</v>
      </c>
      <c r="D86" s="44">
        <v>0</v>
      </c>
      <c r="E86" s="44">
        <v>175000</v>
      </c>
      <c r="F86" s="44">
        <v>0</v>
      </c>
      <c r="G86" s="72">
        <v>49113</v>
      </c>
      <c r="H86" s="44">
        <v>49113</v>
      </c>
      <c r="I86" s="72">
        <v>125887</v>
      </c>
      <c r="J86" s="44">
        <v>0</v>
      </c>
      <c r="K86" s="44">
        <f t="shared" si="4"/>
        <v>125887</v>
      </c>
      <c r="L86" s="53">
        <f t="shared" si="5"/>
        <v>0.28064571428571428</v>
      </c>
    </row>
    <row r="87" spans="1:12" x14ac:dyDescent="0.2">
      <c r="A87" s="42"/>
      <c r="B87" s="43"/>
      <c r="C87" s="44"/>
      <c r="D87" s="44"/>
      <c r="E87" s="44"/>
      <c r="F87" s="44"/>
      <c r="G87" s="72"/>
      <c r="H87" s="44"/>
      <c r="I87" s="72"/>
      <c r="J87" s="44"/>
      <c r="K87" s="44"/>
      <c r="L87" s="53"/>
    </row>
    <row r="88" spans="1:12" x14ac:dyDescent="0.2">
      <c r="A88" s="55"/>
      <c r="B88" s="48" t="s">
        <v>98</v>
      </c>
      <c r="C88" s="49">
        <v>47992505</v>
      </c>
      <c r="D88" s="49">
        <v>-5282077.37</v>
      </c>
      <c r="E88" s="49">
        <v>42710427.630000003</v>
      </c>
      <c r="F88" s="49">
        <v>22880624.59</v>
      </c>
      <c r="G88" s="69">
        <v>14722719.4</v>
      </c>
      <c r="H88" s="49">
        <v>37603343.990000002</v>
      </c>
      <c r="I88" s="69">
        <v>5107083.6399999997</v>
      </c>
      <c r="J88" s="49">
        <v>0</v>
      </c>
      <c r="K88" s="49">
        <f t="shared" si="4"/>
        <v>5107083.6399999997</v>
      </c>
      <c r="L88" s="50">
        <f t="shared" si="5"/>
        <v>0.88042536861858156</v>
      </c>
    </row>
    <row r="89" spans="1:12" x14ac:dyDescent="0.2">
      <c r="A89" s="55"/>
      <c r="B89" s="48"/>
      <c r="C89" s="70">
        <f>+C90+C96+C99+C108+C112</f>
        <v>47992505</v>
      </c>
      <c r="D89" s="70">
        <f t="shared" ref="D89:K89" si="6">+D90+D96+D99+D108+D112</f>
        <v>-5282077.37</v>
      </c>
      <c r="E89" s="70">
        <f t="shared" si="6"/>
        <v>42710427.629999995</v>
      </c>
      <c r="F89" s="70">
        <f t="shared" si="6"/>
        <v>22880624.59</v>
      </c>
      <c r="G89" s="70">
        <f t="shared" si="6"/>
        <v>14722719.399999999</v>
      </c>
      <c r="H89" s="70">
        <f t="shared" si="6"/>
        <v>37603343.990000002</v>
      </c>
      <c r="I89" s="70">
        <f t="shared" si="6"/>
        <v>5107083.6399999997</v>
      </c>
      <c r="J89" s="70">
        <f t="shared" si="6"/>
        <v>0</v>
      </c>
      <c r="K89" s="70">
        <f t="shared" si="6"/>
        <v>5107083.6399999997</v>
      </c>
      <c r="L89" s="71"/>
    </row>
    <row r="90" spans="1:12" ht="22.5" x14ac:dyDescent="0.2">
      <c r="A90" s="55"/>
      <c r="B90" s="48" t="s">
        <v>99</v>
      </c>
      <c r="C90" s="49">
        <v>12262000</v>
      </c>
      <c r="D90" s="49">
        <v>-1707495.5</v>
      </c>
      <c r="E90" s="49">
        <v>10554504.5</v>
      </c>
      <c r="F90" s="49">
        <v>5276420.38</v>
      </c>
      <c r="G90" s="69">
        <v>4658019.7</v>
      </c>
      <c r="H90" s="49">
        <v>9934440.0800000001</v>
      </c>
      <c r="I90" s="69">
        <v>620064.42000000004</v>
      </c>
      <c r="J90" s="49">
        <v>0</v>
      </c>
      <c r="K90" s="49">
        <f t="shared" si="4"/>
        <v>620064.42000000004</v>
      </c>
      <c r="L90" s="50">
        <f t="shared" si="5"/>
        <v>0.94125120511341864</v>
      </c>
    </row>
    <row r="91" spans="1:12" x14ac:dyDescent="0.2">
      <c r="A91" s="42" t="s">
        <v>100</v>
      </c>
      <c r="B91" s="43" t="s">
        <v>101</v>
      </c>
      <c r="C91" s="44">
        <v>1025000</v>
      </c>
      <c r="D91" s="44">
        <v>353360</v>
      </c>
      <c r="E91" s="44">
        <v>1378360</v>
      </c>
      <c r="F91" s="44">
        <v>788564.84</v>
      </c>
      <c r="G91" s="72">
        <v>346330</v>
      </c>
      <c r="H91" s="44">
        <v>1134894.8400000001</v>
      </c>
      <c r="I91" s="72">
        <v>243465.16</v>
      </c>
      <c r="J91" s="44">
        <v>0</v>
      </c>
      <c r="K91" s="44">
        <f t="shared" si="4"/>
        <v>243465.16</v>
      </c>
      <c r="L91" s="53">
        <f t="shared" si="5"/>
        <v>0.82336605821410958</v>
      </c>
    </row>
    <row r="92" spans="1:12" ht="22.5" x14ac:dyDescent="0.2">
      <c r="A92" s="42" t="s">
        <v>102</v>
      </c>
      <c r="B92" s="43" t="s">
        <v>226</v>
      </c>
      <c r="C92" s="44">
        <v>1155000</v>
      </c>
      <c r="D92" s="44">
        <v>-217499.05</v>
      </c>
      <c r="E92" s="44">
        <v>937500.95</v>
      </c>
      <c r="F92" s="44">
        <v>877470.95</v>
      </c>
      <c r="G92" s="72">
        <v>60000</v>
      </c>
      <c r="H92" s="44">
        <v>937470.95</v>
      </c>
      <c r="I92" s="72">
        <v>30</v>
      </c>
      <c r="J92" s="44">
        <v>0</v>
      </c>
      <c r="K92" s="44">
        <f t="shared" si="4"/>
        <v>30</v>
      </c>
      <c r="L92" s="53">
        <f t="shared" si="5"/>
        <v>0.99996800003242658</v>
      </c>
    </row>
    <row r="93" spans="1:12" x14ac:dyDescent="0.2">
      <c r="A93" s="42" t="s">
        <v>103</v>
      </c>
      <c r="B93" s="43" t="s">
        <v>104</v>
      </c>
      <c r="C93" s="44">
        <v>8862000</v>
      </c>
      <c r="D93" s="44">
        <v>-833928</v>
      </c>
      <c r="E93" s="44">
        <v>8028072</v>
      </c>
      <c r="F93" s="44">
        <v>3479915.12</v>
      </c>
      <c r="G93" s="72">
        <v>4171589.7</v>
      </c>
      <c r="H93" s="44">
        <v>7651504.8200000003</v>
      </c>
      <c r="I93" s="72">
        <v>376567.18</v>
      </c>
      <c r="J93" s="44">
        <v>0</v>
      </c>
      <c r="K93" s="44">
        <f t="shared" si="4"/>
        <v>376567.18</v>
      </c>
      <c r="L93" s="53">
        <f t="shared" si="5"/>
        <v>0.95309369671821587</v>
      </c>
    </row>
    <row r="94" spans="1:12" x14ac:dyDescent="0.2">
      <c r="A94" s="42" t="s">
        <v>105</v>
      </c>
      <c r="B94" s="43" t="s">
        <v>227</v>
      </c>
      <c r="C94" s="44">
        <v>1220000</v>
      </c>
      <c r="D94" s="44">
        <v>-1009428.45</v>
      </c>
      <c r="E94" s="44">
        <v>210571.55</v>
      </c>
      <c r="F94" s="44">
        <v>130469.47</v>
      </c>
      <c r="G94" s="72">
        <v>80100</v>
      </c>
      <c r="H94" s="44">
        <v>210569.47</v>
      </c>
      <c r="I94" s="72">
        <v>2.08</v>
      </c>
      <c r="J94" s="44">
        <v>0</v>
      </c>
      <c r="K94" s="44">
        <f t="shared" si="4"/>
        <v>2.08</v>
      </c>
      <c r="L94" s="53">
        <f t="shared" si="5"/>
        <v>0.99999012212238558</v>
      </c>
    </row>
    <row r="95" spans="1:12" x14ac:dyDescent="0.2">
      <c r="A95" s="42"/>
      <c r="B95" s="43"/>
      <c r="C95" s="44"/>
      <c r="D95" s="44"/>
      <c r="E95" s="44"/>
      <c r="F95" s="44"/>
      <c r="G95" s="72"/>
      <c r="H95" s="44"/>
      <c r="I95" s="72"/>
      <c r="J95" s="44"/>
      <c r="K95" s="44"/>
      <c r="L95" s="53"/>
    </row>
    <row r="96" spans="1:12" ht="22.5" x14ac:dyDescent="0.2">
      <c r="A96" s="55"/>
      <c r="B96" s="48" t="s">
        <v>106</v>
      </c>
      <c r="C96" s="49">
        <v>450000</v>
      </c>
      <c r="D96" s="49">
        <v>-235885.78</v>
      </c>
      <c r="E96" s="49">
        <v>214114.22</v>
      </c>
      <c r="F96" s="49">
        <v>106092.22</v>
      </c>
      <c r="G96" s="69">
        <v>99197</v>
      </c>
      <c r="H96" s="49">
        <v>205289.22</v>
      </c>
      <c r="I96" s="69">
        <v>8825</v>
      </c>
      <c r="J96" s="49">
        <v>0</v>
      </c>
      <c r="K96" s="49">
        <f t="shared" si="4"/>
        <v>8825</v>
      </c>
      <c r="L96" s="50">
        <f t="shared" si="5"/>
        <v>0.95878368097177291</v>
      </c>
    </row>
    <row r="97" spans="1:12" x14ac:dyDescent="0.2">
      <c r="A97" s="42" t="s">
        <v>107</v>
      </c>
      <c r="B97" s="43" t="s">
        <v>108</v>
      </c>
      <c r="C97" s="44">
        <v>450000</v>
      </c>
      <c r="D97" s="44">
        <v>-235885.78</v>
      </c>
      <c r="E97" s="44">
        <v>214114.22</v>
      </c>
      <c r="F97" s="44">
        <v>106092.22</v>
      </c>
      <c r="G97" s="72">
        <v>99197</v>
      </c>
      <c r="H97" s="44">
        <v>205289.22</v>
      </c>
      <c r="I97" s="72">
        <v>8825</v>
      </c>
      <c r="J97" s="44">
        <v>0</v>
      </c>
      <c r="K97" s="44">
        <f t="shared" si="4"/>
        <v>8825</v>
      </c>
      <c r="L97" s="53">
        <f t="shared" si="5"/>
        <v>0.95878368097177291</v>
      </c>
    </row>
    <row r="98" spans="1:12" x14ac:dyDescent="0.2">
      <c r="A98" s="42"/>
      <c r="B98" s="43"/>
      <c r="C98" s="44"/>
      <c r="D98" s="44"/>
      <c r="E98" s="44"/>
      <c r="F98" s="44"/>
      <c r="G98" s="72"/>
      <c r="H98" s="44"/>
      <c r="I98" s="72"/>
      <c r="J98" s="44"/>
      <c r="K98" s="44"/>
      <c r="L98" s="53"/>
    </row>
    <row r="99" spans="1:12" ht="33.75" x14ac:dyDescent="0.2">
      <c r="A99" s="55"/>
      <c r="B99" s="48" t="s">
        <v>215</v>
      </c>
      <c r="C99" s="49">
        <v>10925000</v>
      </c>
      <c r="D99" s="49">
        <v>-3312088.54</v>
      </c>
      <c r="E99" s="49">
        <v>7612911.46</v>
      </c>
      <c r="F99" s="49">
        <v>5765134.6799999997</v>
      </c>
      <c r="G99" s="69">
        <v>1245423.55</v>
      </c>
      <c r="H99" s="49">
        <v>7010558.2300000004</v>
      </c>
      <c r="I99" s="69">
        <v>602353.23</v>
      </c>
      <c r="J99" s="49">
        <v>0</v>
      </c>
      <c r="K99" s="49">
        <f t="shared" si="4"/>
        <v>602353.23</v>
      </c>
      <c r="L99" s="50">
        <f t="shared" si="5"/>
        <v>0.9208774155374192</v>
      </c>
    </row>
    <row r="100" spans="1:12" x14ac:dyDescent="0.2">
      <c r="A100" s="42" t="s">
        <v>109</v>
      </c>
      <c r="B100" s="43" t="s">
        <v>228</v>
      </c>
      <c r="C100" s="44">
        <v>350000</v>
      </c>
      <c r="D100" s="44">
        <v>-94671</v>
      </c>
      <c r="E100" s="44">
        <v>255329</v>
      </c>
      <c r="F100" s="44">
        <v>248915.85</v>
      </c>
      <c r="G100" s="72">
        <v>0</v>
      </c>
      <c r="H100" s="44">
        <v>248915.85</v>
      </c>
      <c r="I100" s="72">
        <v>6413.15</v>
      </c>
      <c r="J100" s="44">
        <v>0</v>
      </c>
      <c r="K100" s="44">
        <f t="shared" si="4"/>
        <v>6413.15</v>
      </c>
      <c r="L100" s="53">
        <f t="shared" si="5"/>
        <v>0.97488279827203339</v>
      </c>
    </row>
    <row r="101" spans="1:12" ht="22.5" x14ac:dyDescent="0.2">
      <c r="A101" s="42" t="s">
        <v>110</v>
      </c>
      <c r="B101" s="43" t="s">
        <v>216</v>
      </c>
      <c r="C101" s="44">
        <v>100000</v>
      </c>
      <c r="D101" s="44">
        <v>0</v>
      </c>
      <c r="E101" s="44">
        <v>100000</v>
      </c>
      <c r="F101" s="44">
        <v>100000</v>
      </c>
      <c r="G101" s="72">
        <v>0</v>
      </c>
      <c r="H101" s="44">
        <v>100000</v>
      </c>
      <c r="I101" s="72">
        <v>0</v>
      </c>
      <c r="J101" s="44">
        <v>0</v>
      </c>
      <c r="K101" s="44">
        <f t="shared" si="4"/>
        <v>0</v>
      </c>
      <c r="L101" s="53">
        <f t="shared" si="5"/>
        <v>1</v>
      </c>
    </row>
    <row r="102" spans="1:12" x14ac:dyDescent="0.2">
      <c r="A102" s="42" t="s">
        <v>111</v>
      </c>
      <c r="B102" s="43" t="s">
        <v>112</v>
      </c>
      <c r="C102" s="44">
        <v>100000</v>
      </c>
      <c r="D102" s="44">
        <v>-4177</v>
      </c>
      <c r="E102" s="44">
        <v>95823</v>
      </c>
      <c r="F102" s="44">
        <v>95823</v>
      </c>
      <c r="G102" s="72">
        <v>0</v>
      </c>
      <c r="H102" s="44">
        <v>95823</v>
      </c>
      <c r="I102" s="72">
        <v>0</v>
      </c>
      <c r="J102" s="44">
        <v>0</v>
      </c>
      <c r="K102" s="44">
        <f t="shared" si="4"/>
        <v>0</v>
      </c>
      <c r="L102" s="53">
        <f t="shared" si="5"/>
        <v>1</v>
      </c>
    </row>
    <row r="103" spans="1:12" ht="33.75" x14ac:dyDescent="0.2">
      <c r="A103" s="42" t="s">
        <v>113</v>
      </c>
      <c r="B103" s="43" t="s">
        <v>249</v>
      </c>
      <c r="C103" s="44">
        <v>7100000</v>
      </c>
      <c r="D103" s="44">
        <v>-2173046.54</v>
      </c>
      <c r="E103" s="44">
        <v>4926953.46</v>
      </c>
      <c r="F103" s="44">
        <v>3337360.21</v>
      </c>
      <c r="G103" s="72">
        <v>1022198.55</v>
      </c>
      <c r="H103" s="44">
        <v>4359558.76</v>
      </c>
      <c r="I103" s="72">
        <v>567394.69999999995</v>
      </c>
      <c r="J103" s="44">
        <v>0</v>
      </c>
      <c r="K103" s="44">
        <f t="shared" si="4"/>
        <v>567394.69999999995</v>
      </c>
      <c r="L103" s="53">
        <f t="shared" si="5"/>
        <v>0.88483863210674607</v>
      </c>
    </row>
    <row r="104" spans="1:12" x14ac:dyDescent="0.2">
      <c r="A104" s="42" t="s">
        <v>114</v>
      </c>
      <c r="B104" s="43" t="s">
        <v>115</v>
      </c>
      <c r="C104" s="44">
        <v>1000000</v>
      </c>
      <c r="D104" s="44">
        <v>-800000</v>
      </c>
      <c r="E104" s="44">
        <v>200000</v>
      </c>
      <c r="F104" s="44">
        <v>0</v>
      </c>
      <c r="G104" s="72">
        <v>200000</v>
      </c>
      <c r="H104" s="44">
        <v>200000</v>
      </c>
      <c r="I104" s="72">
        <v>0</v>
      </c>
      <c r="J104" s="44">
        <v>0</v>
      </c>
      <c r="K104" s="44">
        <f t="shared" si="4"/>
        <v>0</v>
      </c>
      <c r="L104" s="53">
        <f t="shared" si="5"/>
        <v>1</v>
      </c>
    </row>
    <row r="105" spans="1:12" ht="22.5" x14ac:dyDescent="0.2">
      <c r="A105" s="42" t="s">
        <v>116</v>
      </c>
      <c r="B105" s="43" t="s">
        <v>229</v>
      </c>
      <c r="C105" s="44">
        <v>175000</v>
      </c>
      <c r="D105" s="44">
        <v>-47154</v>
      </c>
      <c r="E105" s="44">
        <v>127846</v>
      </c>
      <c r="F105" s="44">
        <v>76075.62</v>
      </c>
      <c r="G105" s="72">
        <v>23225</v>
      </c>
      <c r="H105" s="44">
        <v>99300.62</v>
      </c>
      <c r="I105" s="72">
        <v>28545.38</v>
      </c>
      <c r="J105" s="44">
        <v>0</v>
      </c>
      <c r="K105" s="44">
        <f t="shared" si="4"/>
        <v>28545.38</v>
      </c>
      <c r="L105" s="53">
        <f t="shared" si="5"/>
        <v>0.77672058570467595</v>
      </c>
    </row>
    <row r="106" spans="1:12" ht="22.5" x14ac:dyDescent="0.2">
      <c r="A106" s="42" t="s">
        <v>117</v>
      </c>
      <c r="B106" s="43" t="s">
        <v>230</v>
      </c>
      <c r="C106" s="44">
        <v>2100000</v>
      </c>
      <c r="D106" s="44">
        <v>-193040</v>
      </c>
      <c r="E106" s="44">
        <v>1906960</v>
      </c>
      <c r="F106" s="44">
        <v>1906960</v>
      </c>
      <c r="G106" s="72">
        <v>0</v>
      </c>
      <c r="H106" s="44">
        <v>1906960</v>
      </c>
      <c r="I106" s="72">
        <v>0</v>
      </c>
      <c r="J106" s="44">
        <v>0</v>
      </c>
      <c r="K106" s="44">
        <f t="shared" si="4"/>
        <v>0</v>
      </c>
      <c r="L106" s="53">
        <f t="shared" si="5"/>
        <v>1</v>
      </c>
    </row>
    <row r="107" spans="1:12" x14ac:dyDescent="0.2">
      <c r="A107" s="42"/>
      <c r="B107" s="43"/>
      <c r="C107" s="44"/>
      <c r="D107" s="44"/>
      <c r="E107" s="44"/>
      <c r="F107" s="44"/>
      <c r="G107" s="72"/>
      <c r="H107" s="44"/>
      <c r="I107" s="72"/>
      <c r="J107" s="44"/>
      <c r="K107" s="44"/>
      <c r="L107" s="53"/>
    </row>
    <row r="108" spans="1:12" ht="22.5" x14ac:dyDescent="0.2">
      <c r="A108" s="55" t="s">
        <v>13</v>
      </c>
      <c r="B108" s="48" t="s">
        <v>118</v>
      </c>
      <c r="C108" s="49">
        <v>4370000</v>
      </c>
      <c r="D108" s="49">
        <v>159919</v>
      </c>
      <c r="E108" s="49">
        <v>4529919</v>
      </c>
      <c r="F108" s="49">
        <v>1857069.31</v>
      </c>
      <c r="G108" s="69">
        <v>1626424.35</v>
      </c>
      <c r="H108" s="49">
        <v>3483493.66</v>
      </c>
      <c r="I108" s="69">
        <v>1046425.34</v>
      </c>
      <c r="J108" s="49">
        <v>0</v>
      </c>
      <c r="K108" s="49">
        <f t="shared" si="4"/>
        <v>1046425.34</v>
      </c>
      <c r="L108" s="50">
        <f t="shared" si="5"/>
        <v>0.76899689817853256</v>
      </c>
    </row>
    <row r="109" spans="1:12" x14ac:dyDescent="0.2">
      <c r="A109" s="42" t="s">
        <v>119</v>
      </c>
      <c r="B109" s="43" t="s">
        <v>120</v>
      </c>
      <c r="C109" s="44">
        <v>870000</v>
      </c>
      <c r="D109" s="44">
        <v>-49220</v>
      </c>
      <c r="E109" s="44">
        <v>820780</v>
      </c>
      <c r="F109" s="44">
        <v>773308.18</v>
      </c>
      <c r="G109" s="72">
        <v>13788</v>
      </c>
      <c r="H109" s="44">
        <v>787096.18</v>
      </c>
      <c r="I109" s="72">
        <v>33683.82</v>
      </c>
      <c r="J109" s="44">
        <v>0</v>
      </c>
      <c r="K109" s="44">
        <f t="shared" si="4"/>
        <v>33683.82</v>
      </c>
      <c r="L109" s="53">
        <f t="shared" si="5"/>
        <v>0.95896120763176496</v>
      </c>
    </row>
    <row r="110" spans="1:12" x14ac:dyDescent="0.2">
      <c r="A110" s="42" t="s">
        <v>121</v>
      </c>
      <c r="B110" s="43" t="s">
        <v>122</v>
      </c>
      <c r="C110" s="44">
        <v>3500000</v>
      </c>
      <c r="D110" s="44">
        <v>209139</v>
      </c>
      <c r="E110" s="44">
        <v>3709139</v>
      </c>
      <c r="F110" s="44">
        <v>1083761.1299999999</v>
      </c>
      <c r="G110" s="72">
        <v>1612636.35</v>
      </c>
      <c r="H110" s="44">
        <v>2696397.48</v>
      </c>
      <c r="I110" s="72">
        <v>1012741.52</v>
      </c>
      <c r="J110" s="44">
        <v>0</v>
      </c>
      <c r="K110" s="44">
        <f t="shared" si="4"/>
        <v>1012741.52</v>
      </c>
      <c r="L110" s="53">
        <f t="shared" si="5"/>
        <v>0.72696048328196916</v>
      </c>
    </row>
    <row r="111" spans="1:12" x14ac:dyDescent="0.2">
      <c r="A111" s="42"/>
      <c r="B111" s="43"/>
      <c r="C111" s="44"/>
      <c r="D111" s="44"/>
      <c r="E111" s="44"/>
      <c r="F111" s="44"/>
      <c r="G111" s="72"/>
      <c r="H111" s="44"/>
      <c r="I111" s="72"/>
      <c r="J111" s="44"/>
      <c r="K111" s="44"/>
      <c r="L111" s="53"/>
    </row>
    <row r="112" spans="1:12" ht="22.5" x14ac:dyDescent="0.2">
      <c r="A112" s="55"/>
      <c r="B112" s="48" t="s">
        <v>207</v>
      </c>
      <c r="C112" s="49">
        <v>19985505</v>
      </c>
      <c r="D112" s="49">
        <v>-186526.55</v>
      </c>
      <c r="E112" s="49">
        <v>19798978.449999999</v>
      </c>
      <c r="F112" s="49">
        <v>9875908</v>
      </c>
      <c r="G112" s="69">
        <v>7093654.7999999998</v>
      </c>
      <c r="H112" s="49">
        <v>16969562.800000001</v>
      </c>
      <c r="I112" s="69">
        <v>2829415.65</v>
      </c>
      <c r="J112" s="49">
        <v>0</v>
      </c>
      <c r="K112" s="49">
        <f t="shared" si="4"/>
        <v>2829415.65</v>
      </c>
      <c r="L112" s="50">
        <f t="shared" si="5"/>
        <v>0.85709284662613494</v>
      </c>
    </row>
    <row r="113" spans="1:12" ht="22.5" x14ac:dyDescent="0.2">
      <c r="A113" s="42" t="s">
        <v>123</v>
      </c>
      <c r="B113" s="43" t="s">
        <v>231</v>
      </c>
      <c r="C113" s="44">
        <v>3926000</v>
      </c>
      <c r="D113" s="44">
        <v>48904.25</v>
      </c>
      <c r="E113" s="44">
        <v>3974904.25</v>
      </c>
      <c r="F113" s="44">
        <v>1858904.8</v>
      </c>
      <c r="G113" s="72">
        <v>1403192</v>
      </c>
      <c r="H113" s="44">
        <v>3262096.8</v>
      </c>
      <c r="I113" s="72">
        <v>712807.45</v>
      </c>
      <c r="J113" s="44">
        <v>0</v>
      </c>
      <c r="K113" s="44">
        <f t="shared" si="4"/>
        <v>712807.45</v>
      </c>
      <c r="L113" s="53">
        <f t="shared" si="5"/>
        <v>0.82067305143262248</v>
      </c>
    </row>
    <row r="114" spans="1:12" ht="22.5" x14ac:dyDescent="0.2">
      <c r="A114" s="42" t="s">
        <v>124</v>
      </c>
      <c r="B114" s="43" t="s">
        <v>232</v>
      </c>
      <c r="C114" s="44">
        <v>1000000</v>
      </c>
      <c r="D114" s="44">
        <v>-72540</v>
      </c>
      <c r="E114" s="44">
        <v>927460</v>
      </c>
      <c r="F114" s="44">
        <v>238960</v>
      </c>
      <c r="G114" s="72">
        <v>475083.23</v>
      </c>
      <c r="H114" s="44">
        <v>714043.23</v>
      </c>
      <c r="I114" s="72">
        <v>213416.77</v>
      </c>
      <c r="J114" s="44">
        <v>0</v>
      </c>
      <c r="K114" s="44">
        <f t="shared" si="4"/>
        <v>213416.77</v>
      </c>
      <c r="L114" s="53">
        <f t="shared" si="5"/>
        <v>0.76989113277122456</v>
      </c>
    </row>
    <row r="115" spans="1:12" ht="22.5" x14ac:dyDescent="0.2">
      <c r="A115" s="42" t="s">
        <v>125</v>
      </c>
      <c r="B115" s="43" t="s">
        <v>233</v>
      </c>
      <c r="C115" s="44">
        <v>10567805</v>
      </c>
      <c r="D115" s="44">
        <v>184067.4</v>
      </c>
      <c r="E115" s="44">
        <v>10751872.4</v>
      </c>
      <c r="F115" s="44">
        <v>5495493.2699999996</v>
      </c>
      <c r="G115" s="72">
        <v>3775513.03</v>
      </c>
      <c r="H115" s="44">
        <v>9271006.3000000007</v>
      </c>
      <c r="I115" s="72">
        <v>1480866.1</v>
      </c>
      <c r="J115" s="44">
        <v>0</v>
      </c>
      <c r="K115" s="44">
        <f t="shared" si="4"/>
        <v>1480866.1</v>
      </c>
      <c r="L115" s="53">
        <f t="shared" si="5"/>
        <v>0.86226900349003399</v>
      </c>
    </row>
    <row r="116" spans="1:12" x14ac:dyDescent="0.2">
      <c r="A116" s="42" t="s">
        <v>126</v>
      </c>
      <c r="B116" s="43" t="s">
        <v>127</v>
      </c>
      <c r="C116" s="44">
        <v>2325000</v>
      </c>
      <c r="D116" s="44">
        <v>-133453.20000000001</v>
      </c>
      <c r="E116" s="44">
        <v>2191546.7999999998</v>
      </c>
      <c r="F116" s="44">
        <v>1304269.48</v>
      </c>
      <c r="G116" s="72">
        <v>578174.31000000006</v>
      </c>
      <c r="H116" s="44">
        <v>1882443.79</v>
      </c>
      <c r="I116" s="72">
        <v>309103.01</v>
      </c>
      <c r="J116" s="44">
        <v>0</v>
      </c>
      <c r="K116" s="44">
        <f t="shared" si="4"/>
        <v>309103.01</v>
      </c>
      <c r="L116" s="53">
        <f t="shared" si="5"/>
        <v>0.85895669214091175</v>
      </c>
    </row>
    <row r="117" spans="1:12" x14ac:dyDescent="0.2">
      <c r="A117" s="42" t="s">
        <v>128</v>
      </c>
      <c r="B117" s="43" t="s">
        <v>234</v>
      </c>
      <c r="C117" s="44">
        <v>741000</v>
      </c>
      <c r="D117" s="44">
        <v>-194846</v>
      </c>
      <c r="E117" s="44">
        <v>546154</v>
      </c>
      <c r="F117" s="44">
        <v>539554</v>
      </c>
      <c r="G117" s="72">
        <v>6500</v>
      </c>
      <c r="H117" s="44">
        <v>546054</v>
      </c>
      <c r="I117" s="72">
        <v>100</v>
      </c>
      <c r="J117" s="44">
        <v>0</v>
      </c>
      <c r="K117" s="44">
        <f t="shared" si="4"/>
        <v>100</v>
      </c>
      <c r="L117" s="53">
        <f t="shared" si="5"/>
        <v>0.99981690146002777</v>
      </c>
    </row>
    <row r="118" spans="1:12" ht="22.5" x14ac:dyDescent="0.2">
      <c r="A118" s="42" t="s">
        <v>129</v>
      </c>
      <c r="B118" s="43" t="s">
        <v>235</v>
      </c>
      <c r="C118" s="44">
        <v>550000</v>
      </c>
      <c r="D118" s="44">
        <v>80444.08</v>
      </c>
      <c r="E118" s="44">
        <v>630444.07999999996</v>
      </c>
      <c r="F118" s="44">
        <v>139853.73000000001</v>
      </c>
      <c r="G118" s="72">
        <v>429150.05</v>
      </c>
      <c r="H118" s="44">
        <v>569003.78</v>
      </c>
      <c r="I118" s="72">
        <v>61440.3</v>
      </c>
      <c r="J118" s="44">
        <v>0</v>
      </c>
      <c r="K118" s="44">
        <f t="shared" si="4"/>
        <v>61440.3</v>
      </c>
      <c r="L118" s="53">
        <f t="shared" si="5"/>
        <v>0.90254440964851324</v>
      </c>
    </row>
    <row r="119" spans="1:12" ht="22.5" x14ac:dyDescent="0.2">
      <c r="A119" s="42" t="s">
        <v>130</v>
      </c>
      <c r="B119" s="43" t="s">
        <v>236</v>
      </c>
      <c r="C119" s="44">
        <v>150700</v>
      </c>
      <c r="D119" s="44">
        <v>-25203.08</v>
      </c>
      <c r="E119" s="44">
        <v>125496.92</v>
      </c>
      <c r="F119" s="44">
        <v>1163.72</v>
      </c>
      <c r="G119" s="72">
        <v>110519</v>
      </c>
      <c r="H119" s="44">
        <v>111682.72</v>
      </c>
      <c r="I119" s="72">
        <v>13814.2</v>
      </c>
      <c r="J119" s="44">
        <v>0</v>
      </c>
      <c r="K119" s="44">
        <f t="shared" si="4"/>
        <v>13814.2</v>
      </c>
      <c r="L119" s="53">
        <f t="shared" si="5"/>
        <v>0.8899239917601165</v>
      </c>
    </row>
    <row r="120" spans="1:12" ht="22.5" x14ac:dyDescent="0.2">
      <c r="A120" s="42" t="s">
        <v>131</v>
      </c>
      <c r="B120" s="43" t="s">
        <v>237</v>
      </c>
      <c r="C120" s="44">
        <v>725000</v>
      </c>
      <c r="D120" s="44">
        <v>-73900</v>
      </c>
      <c r="E120" s="44">
        <v>651100</v>
      </c>
      <c r="F120" s="44">
        <v>297709</v>
      </c>
      <c r="G120" s="72">
        <v>315523.18</v>
      </c>
      <c r="H120" s="44">
        <v>613232.18000000005</v>
      </c>
      <c r="I120" s="72">
        <v>37867.82</v>
      </c>
      <c r="J120" s="44">
        <v>0</v>
      </c>
      <c r="K120" s="44">
        <f t="shared" si="4"/>
        <v>37867.82</v>
      </c>
      <c r="L120" s="53">
        <f t="shared" si="5"/>
        <v>0.94184023959453245</v>
      </c>
    </row>
    <row r="121" spans="1:12" x14ac:dyDescent="0.2">
      <c r="A121" s="42"/>
      <c r="B121" s="43"/>
      <c r="C121" s="44"/>
      <c r="D121" s="44"/>
      <c r="E121" s="44"/>
      <c r="F121" s="44"/>
      <c r="G121" s="72"/>
      <c r="H121" s="44"/>
      <c r="I121" s="72"/>
      <c r="J121" s="44"/>
      <c r="K121" s="44"/>
      <c r="L121" s="53"/>
    </row>
    <row r="122" spans="1:12" x14ac:dyDescent="0.2">
      <c r="A122" s="55"/>
      <c r="B122" s="48" t="s">
        <v>132</v>
      </c>
      <c r="C122" s="49">
        <v>82845000</v>
      </c>
      <c r="D122" s="49">
        <v>343771449.16000003</v>
      </c>
      <c r="E122" s="49">
        <v>426616449.16000003</v>
      </c>
      <c r="F122" s="49">
        <v>27724699.010000002</v>
      </c>
      <c r="G122" s="69">
        <v>98018263.969999999</v>
      </c>
      <c r="H122" s="49">
        <v>125742962.98</v>
      </c>
      <c r="I122" s="69">
        <v>300873486.18000001</v>
      </c>
      <c r="J122" s="49">
        <v>0</v>
      </c>
      <c r="K122" s="49">
        <f t="shared" si="4"/>
        <v>300873486.18000001</v>
      </c>
      <c r="L122" s="50">
        <f t="shared" si="5"/>
        <v>0.29474476014130629</v>
      </c>
    </row>
    <row r="123" spans="1:12" x14ac:dyDescent="0.2">
      <c r="A123" s="55"/>
      <c r="B123" s="48"/>
      <c r="C123" s="70">
        <f>+C124+C132</f>
        <v>82845000</v>
      </c>
      <c r="D123" s="70">
        <f t="shared" ref="D123:K123" si="7">+D124+D132</f>
        <v>343771449.16000003</v>
      </c>
      <c r="E123" s="70">
        <f t="shared" si="7"/>
        <v>426616449.16000003</v>
      </c>
      <c r="F123" s="70">
        <f t="shared" si="7"/>
        <v>27724699.009999998</v>
      </c>
      <c r="G123" s="70">
        <f t="shared" si="7"/>
        <v>98018263.969999999</v>
      </c>
      <c r="H123" s="70">
        <f t="shared" si="7"/>
        <v>125742962.98</v>
      </c>
      <c r="I123" s="70">
        <f t="shared" si="7"/>
        <v>300873486.18000001</v>
      </c>
      <c r="J123" s="70">
        <f t="shared" si="7"/>
        <v>0</v>
      </c>
      <c r="K123" s="70">
        <f t="shared" si="7"/>
        <v>300873486.18000001</v>
      </c>
      <c r="L123" s="71"/>
    </row>
    <row r="124" spans="1:12" ht="22.5" x14ac:dyDescent="0.2">
      <c r="A124" s="55"/>
      <c r="B124" s="48" t="s">
        <v>133</v>
      </c>
      <c r="C124" s="69">
        <v>82845000</v>
      </c>
      <c r="D124" s="69">
        <v>323471449.16000003</v>
      </c>
      <c r="E124" s="69">
        <v>406316449.16000003</v>
      </c>
      <c r="F124" s="69">
        <v>17090576.059999999</v>
      </c>
      <c r="G124" s="69">
        <v>90578263.969999999</v>
      </c>
      <c r="H124" s="69">
        <v>107668840.03</v>
      </c>
      <c r="I124" s="69">
        <v>298647609.13</v>
      </c>
      <c r="J124" s="69">
        <v>0</v>
      </c>
      <c r="K124" s="69">
        <f t="shared" si="4"/>
        <v>298647609.13</v>
      </c>
      <c r="L124" s="73">
        <f t="shared" si="5"/>
        <v>0.26498764756531423</v>
      </c>
    </row>
    <row r="125" spans="1:12" x14ac:dyDescent="0.2">
      <c r="A125" s="42" t="s">
        <v>134</v>
      </c>
      <c r="B125" s="43" t="s">
        <v>135</v>
      </c>
      <c r="C125" s="72">
        <v>580000</v>
      </c>
      <c r="D125" s="72">
        <v>438185</v>
      </c>
      <c r="E125" s="72">
        <v>1018185</v>
      </c>
      <c r="F125" s="72">
        <v>227570</v>
      </c>
      <c r="G125" s="72">
        <v>411731.43</v>
      </c>
      <c r="H125" s="72">
        <v>639301.43000000005</v>
      </c>
      <c r="I125" s="72">
        <v>378883.57</v>
      </c>
      <c r="J125" s="72">
        <v>0</v>
      </c>
      <c r="K125" s="72">
        <f t="shared" si="4"/>
        <v>378883.57</v>
      </c>
      <c r="L125" s="74">
        <f t="shared" si="5"/>
        <v>0.62788337090018032</v>
      </c>
    </row>
    <row r="126" spans="1:12" x14ac:dyDescent="0.2">
      <c r="A126" s="42" t="s">
        <v>136</v>
      </c>
      <c r="B126" s="43" t="s">
        <v>137</v>
      </c>
      <c r="C126" s="72">
        <v>2305000</v>
      </c>
      <c r="D126" s="72">
        <v>296372784.16000003</v>
      </c>
      <c r="E126" s="72">
        <v>298677784.16000003</v>
      </c>
      <c r="F126" s="72">
        <v>1935993</v>
      </c>
      <c r="G126" s="72">
        <v>16506757</v>
      </c>
      <c r="H126" s="72">
        <v>18442750</v>
      </c>
      <c r="I126" s="72">
        <v>280235034.16000003</v>
      </c>
      <c r="J126" s="72">
        <v>0</v>
      </c>
      <c r="K126" s="72">
        <f t="shared" si="4"/>
        <v>280235034.16000003</v>
      </c>
      <c r="L126" s="74">
        <f t="shared" si="5"/>
        <v>6.1747980526467017E-2</v>
      </c>
    </row>
    <row r="127" spans="1:12" x14ac:dyDescent="0.2">
      <c r="A127" s="42" t="s">
        <v>138</v>
      </c>
      <c r="B127" s="43" t="s">
        <v>139</v>
      </c>
      <c r="C127" s="44">
        <v>77150000</v>
      </c>
      <c r="D127" s="44">
        <v>23115000</v>
      </c>
      <c r="E127" s="44">
        <v>100265000</v>
      </c>
      <c r="F127" s="44">
        <v>14604033.060000001</v>
      </c>
      <c r="G127" s="72">
        <v>67814411.980000004</v>
      </c>
      <c r="H127" s="44">
        <v>82418445.040000007</v>
      </c>
      <c r="I127" s="72">
        <v>17846554.960000001</v>
      </c>
      <c r="J127" s="44">
        <v>0</v>
      </c>
      <c r="K127" s="44">
        <f t="shared" si="4"/>
        <v>17846554.960000001</v>
      </c>
      <c r="L127" s="53">
        <f t="shared" si="5"/>
        <v>0.82200613414451706</v>
      </c>
    </row>
    <row r="128" spans="1:12" ht="22.5" x14ac:dyDescent="0.2">
      <c r="A128" s="42" t="s">
        <v>208</v>
      </c>
      <c r="B128" s="43" t="s">
        <v>209</v>
      </c>
      <c r="C128" s="44">
        <v>160000</v>
      </c>
      <c r="D128" s="44">
        <v>114500</v>
      </c>
      <c r="E128" s="44">
        <v>274500</v>
      </c>
      <c r="F128" s="44">
        <v>0</v>
      </c>
      <c r="G128" s="72">
        <v>87500</v>
      </c>
      <c r="H128" s="44">
        <v>87500</v>
      </c>
      <c r="I128" s="72">
        <v>187000</v>
      </c>
      <c r="J128" s="44">
        <v>0</v>
      </c>
      <c r="K128" s="44">
        <f t="shared" si="4"/>
        <v>187000</v>
      </c>
      <c r="L128" s="53">
        <f t="shared" si="5"/>
        <v>0.31876138433515483</v>
      </c>
    </row>
    <row r="129" spans="1:12" ht="22.5" x14ac:dyDescent="0.2">
      <c r="A129" s="42" t="s">
        <v>250</v>
      </c>
      <c r="B129" s="43" t="s">
        <v>251</v>
      </c>
      <c r="C129" s="44">
        <v>0</v>
      </c>
      <c r="D129" s="44">
        <v>200000</v>
      </c>
      <c r="E129" s="44">
        <v>200000</v>
      </c>
      <c r="F129" s="44">
        <v>200000</v>
      </c>
      <c r="G129" s="72">
        <v>0</v>
      </c>
      <c r="H129" s="44">
        <v>200000</v>
      </c>
      <c r="I129" s="72">
        <v>0</v>
      </c>
      <c r="J129" s="44">
        <v>0</v>
      </c>
      <c r="K129" s="44">
        <f t="shared" si="4"/>
        <v>0</v>
      </c>
      <c r="L129" s="53"/>
    </row>
    <row r="130" spans="1:12" x14ac:dyDescent="0.2">
      <c r="A130" s="42" t="s">
        <v>140</v>
      </c>
      <c r="B130" s="43" t="s">
        <v>141</v>
      </c>
      <c r="C130" s="44">
        <v>2650000</v>
      </c>
      <c r="D130" s="44">
        <v>3230980</v>
      </c>
      <c r="E130" s="44">
        <v>5880980</v>
      </c>
      <c r="F130" s="44">
        <v>122980</v>
      </c>
      <c r="G130" s="72">
        <v>5757863.5599999996</v>
      </c>
      <c r="H130" s="44">
        <v>5880843.5599999996</v>
      </c>
      <c r="I130" s="72">
        <v>136.44</v>
      </c>
      <c r="J130" s="44">
        <v>0</v>
      </c>
      <c r="K130" s="44">
        <f t="shared" si="4"/>
        <v>136.44</v>
      </c>
      <c r="L130" s="53">
        <f t="shared" si="5"/>
        <v>0.99997679978506981</v>
      </c>
    </row>
    <row r="131" spans="1:12" x14ac:dyDescent="0.2">
      <c r="A131" s="42"/>
      <c r="B131" s="43"/>
      <c r="C131" s="44"/>
      <c r="D131" s="44"/>
      <c r="E131" s="44"/>
      <c r="F131" s="44"/>
      <c r="G131" s="72"/>
      <c r="H131" s="44"/>
      <c r="I131" s="72"/>
      <c r="J131" s="44"/>
      <c r="K131" s="44"/>
      <c r="L131" s="53"/>
    </row>
    <row r="132" spans="1:12" ht="22.5" x14ac:dyDescent="0.2">
      <c r="A132" s="55"/>
      <c r="B132" s="48" t="s">
        <v>142</v>
      </c>
      <c r="C132" s="49">
        <v>0</v>
      </c>
      <c r="D132" s="49">
        <v>20300000</v>
      </c>
      <c r="E132" s="49">
        <v>20300000</v>
      </c>
      <c r="F132" s="49">
        <v>10634122.949999999</v>
      </c>
      <c r="G132" s="69">
        <v>7440000</v>
      </c>
      <c r="H132" s="49">
        <v>18074122.949999999</v>
      </c>
      <c r="I132" s="69">
        <v>2225877.0499999998</v>
      </c>
      <c r="J132" s="49">
        <v>0</v>
      </c>
      <c r="K132" s="49">
        <f t="shared" si="4"/>
        <v>2225877.0499999998</v>
      </c>
      <c r="L132" s="50">
        <f t="shared" si="5"/>
        <v>0.89035088423645314</v>
      </c>
    </row>
    <row r="133" spans="1:12" x14ac:dyDescent="0.2">
      <c r="A133" s="42" t="s">
        <v>143</v>
      </c>
      <c r="B133" s="43" t="s">
        <v>144</v>
      </c>
      <c r="C133" s="44">
        <v>0</v>
      </c>
      <c r="D133" s="44">
        <v>20300000</v>
      </c>
      <c r="E133" s="44">
        <v>20300000</v>
      </c>
      <c r="F133" s="44">
        <v>10634122.949999999</v>
      </c>
      <c r="G133" s="72">
        <v>7440000</v>
      </c>
      <c r="H133" s="44">
        <v>18074122.949999999</v>
      </c>
      <c r="I133" s="72">
        <v>2225877.0499999998</v>
      </c>
      <c r="J133" s="44">
        <v>0</v>
      </c>
      <c r="K133" s="44">
        <f t="shared" si="4"/>
        <v>2225877.0499999998</v>
      </c>
      <c r="L133" s="53">
        <f t="shared" si="5"/>
        <v>0.89035088423645314</v>
      </c>
    </row>
    <row r="134" spans="1:12" x14ac:dyDescent="0.2">
      <c r="A134" s="42"/>
      <c r="B134" s="43"/>
      <c r="C134" s="44"/>
      <c r="D134" s="44"/>
      <c r="E134" s="44"/>
      <c r="F134" s="44"/>
      <c r="G134" s="72"/>
      <c r="H134" s="44"/>
      <c r="I134" s="72"/>
      <c r="J134" s="44"/>
      <c r="K134" s="44"/>
      <c r="L134" s="53"/>
    </row>
    <row r="135" spans="1:12" ht="22.5" x14ac:dyDescent="0.2">
      <c r="A135" s="55"/>
      <c r="B135" s="48" t="s">
        <v>145</v>
      </c>
      <c r="C135" s="49">
        <v>67704500</v>
      </c>
      <c r="D135" s="49">
        <v>-15211292.539999999</v>
      </c>
      <c r="E135" s="49">
        <v>52493207.460000001</v>
      </c>
      <c r="F135" s="49">
        <v>42283024.829999998</v>
      </c>
      <c r="G135" s="69">
        <v>5188841.3899999997</v>
      </c>
      <c r="H135" s="49">
        <v>47471866.219999999</v>
      </c>
      <c r="I135" s="69">
        <v>5021341.24</v>
      </c>
      <c r="J135" s="49">
        <v>0</v>
      </c>
      <c r="K135" s="49">
        <f t="shared" ref="K135:K156" si="8">+I135</f>
        <v>5021341.24</v>
      </c>
      <c r="L135" s="50">
        <f t="shared" ref="L135:L156" si="9">H135/E135</f>
        <v>0.90434302868944938</v>
      </c>
    </row>
    <row r="136" spans="1:12" x14ac:dyDescent="0.2">
      <c r="A136" s="55"/>
      <c r="B136" s="48"/>
      <c r="C136" s="70">
        <f>+C137+C140+C143+C146+C150</f>
        <v>67704500</v>
      </c>
      <c r="D136" s="70">
        <f t="shared" ref="D136:K136" si="10">+D137+D140+D143+D146+D150</f>
        <v>-15211292.539999997</v>
      </c>
      <c r="E136" s="70">
        <f t="shared" si="10"/>
        <v>52493207.459999993</v>
      </c>
      <c r="F136" s="70">
        <f t="shared" si="10"/>
        <v>42283024.829999998</v>
      </c>
      <c r="G136" s="70">
        <f t="shared" si="10"/>
        <v>5188841.3900000006</v>
      </c>
      <c r="H136" s="70">
        <f t="shared" si="10"/>
        <v>47471866.219999999</v>
      </c>
      <c r="I136" s="70">
        <f t="shared" si="10"/>
        <v>5021341.24</v>
      </c>
      <c r="J136" s="70">
        <f t="shared" si="10"/>
        <v>0</v>
      </c>
      <c r="K136" s="70">
        <f t="shared" si="10"/>
        <v>5021341.24</v>
      </c>
      <c r="L136" s="71"/>
    </row>
    <row r="137" spans="1:12" ht="22.5" x14ac:dyDescent="0.2">
      <c r="A137" s="55"/>
      <c r="B137" s="48" t="s">
        <v>252</v>
      </c>
      <c r="C137" s="49">
        <v>0</v>
      </c>
      <c r="D137" s="49">
        <v>5353776</v>
      </c>
      <c r="E137" s="49">
        <v>5353776</v>
      </c>
      <c r="F137" s="49">
        <v>5353775.2699999996</v>
      </c>
      <c r="G137" s="69">
        <v>0</v>
      </c>
      <c r="H137" s="49">
        <v>5353775.2699999996</v>
      </c>
      <c r="I137" s="69">
        <v>0.73</v>
      </c>
      <c r="J137" s="49">
        <v>0</v>
      </c>
      <c r="K137" s="49">
        <f t="shared" si="8"/>
        <v>0.73</v>
      </c>
      <c r="L137" s="50">
        <f t="shared" si="9"/>
        <v>0.99999986364763849</v>
      </c>
    </row>
    <row r="138" spans="1:12" ht="22.5" x14ac:dyDescent="0.2">
      <c r="A138" s="42" t="s">
        <v>253</v>
      </c>
      <c r="B138" s="43" t="s">
        <v>254</v>
      </c>
      <c r="C138" s="44">
        <v>0</v>
      </c>
      <c r="D138" s="44">
        <v>5353776</v>
      </c>
      <c r="E138" s="44">
        <v>5353776</v>
      </c>
      <c r="F138" s="44">
        <v>5353775.2699999996</v>
      </c>
      <c r="G138" s="72">
        <v>0</v>
      </c>
      <c r="H138" s="44">
        <v>5353775.2699999996</v>
      </c>
      <c r="I138" s="72">
        <v>0.73</v>
      </c>
      <c r="J138" s="44">
        <v>0</v>
      </c>
      <c r="K138" s="44">
        <f t="shared" si="8"/>
        <v>0.73</v>
      </c>
      <c r="L138" s="53">
        <f t="shared" si="9"/>
        <v>0.99999986364763849</v>
      </c>
    </row>
    <row r="139" spans="1:12" x14ac:dyDescent="0.2">
      <c r="A139" s="42"/>
      <c r="B139" s="43"/>
      <c r="C139" s="44"/>
      <c r="D139" s="44"/>
      <c r="E139" s="44"/>
      <c r="F139" s="44"/>
      <c r="G139" s="72"/>
      <c r="H139" s="44"/>
      <c r="I139" s="72"/>
      <c r="J139" s="44"/>
      <c r="K139" s="44"/>
      <c r="L139" s="53"/>
    </row>
    <row r="140" spans="1:12" ht="22.5" x14ac:dyDescent="0.2">
      <c r="A140" s="55"/>
      <c r="B140" s="48" t="s">
        <v>255</v>
      </c>
      <c r="C140" s="49">
        <v>350000</v>
      </c>
      <c r="D140" s="49">
        <v>-350000</v>
      </c>
      <c r="E140" s="49">
        <v>0</v>
      </c>
      <c r="F140" s="49">
        <v>0</v>
      </c>
      <c r="G140" s="69">
        <v>0</v>
      </c>
      <c r="H140" s="49">
        <v>0</v>
      </c>
      <c r="I140" s="69">
        <v>0</v>
      </c>
      <c r="J140" s="49">
        <v>0</v>
      </c>
      <c r="K140" s="49">
        <f t="shared" si="8"/>
        <v>0</v>
      </c>
      <c r="L140" s="50"/>
    </row>
    <row r="141" spans="1:12" ht="22.5" x14ac:dyDescent="0.2">
      <c r="A141" s="42" t="s">
        <v>256</v>
      </c>
      <c r="B141" s="43" t="s">
        <v>257</v>
      </c>
      <c r="C141" s="44">
        <v>350000</v>
      </c>
      <c r="D141" s="44">
        <v>-350000</v>
      </c>
      <c r="E141" s="44">
        <v>0</v>
      </c>
      <c r="F141" s="44">
        <v>0</v>
      </c>
      <c r="G141" s="72">
        <v>0</v>
      </c>
      <c r="H141" s="44">
        <v>0</v>
      </c>
      <c r="I141" s="72">
        <v>0</v>
      </c>
      <c r="J141" s="44">
        <v>0</v>
      </c>
      <c r="K141" s="44">
        <f t="shared" si="8"/>
        <v>0</v>
      </c>
      <c r="L141" s="53"/>
    </row>
    <row r="142" spans="1:12" x14ac:dyDescent="0.2">
      <c r="A142" s="42"/>
      <c r="B142" s="43"/>
      <c r="C142" s="44"/>
      <c r="D142" s="44"/>
      <c r="E142" s="44"/>
      <c r="F142" s="44"/>
      <c r="G142" s="72"/>
      <c r="H142" s="44"/>
      <c r="I142" s="72"/>
      <c r="J142" s="44"/>
      <c r="K142" s="44"/>
      <c r="L142" s="53"/>
    </row>
    <row r="143" spans="1:12" x14ac:dyDescent="0.2">
      <c r="A143" s="55"/>
      <c r="B143" s="48" t="s">
        <v>146</v>
      </c>
      <c r="C143" s="49">
        <v>60000000</v>
      </c>
      <c r="D143" s="49">
        <v>-26933728.559999999</v>
      </c>
      <c r="E143" s="49">
        <v>33066271.440000001</v>
      </c>
      <c r="F143" s="49">
        <v>29217755.449999999</v>
      </c>
      <c r="G143" s="69">
        <v>3748731.87</v>
      </c>
      <c r="H143" s="49">
        <v>32966487.32</v>
      </c>
      <c r="I143" s="69">
        <v>99784.12</v>
      </c>
      <c r="J143" s="49">
        <v>0</v>
      </c>
      <c r="K143" s="49">
        <f t="shared" si="8"/>
        <v>99784.12</v>
      </c>
      <c r="L143" s="75">
        <f t="shared" si="9"/>
        <v>0.99698229901181745</v>
      </c>
    </row>
    <row r="144" spans="1:12" x14ac:dyDescent="0.2">
      <c r="A144" s="42" t="s">
        <v>147</v>
      </c>
      <c r="B144" s="43" t="s">
        <v>148</v>
      </c>
      <c r="C144" s="44">
        <v>60000000</v>
      </c>
      <c r="D144" s="44">
        <v>-26933728.559999999</v>
      </c>
      <c r="E144" s="44">
        <v>33066271.440000001</v>
      </c>
      <c r="F144" s="44">
        <v>29217755.449999999</v>
      </c>
      <c r="G144" s="72">
        <v>3748731.87</v>
      </c>
      <c r="H144" s="44">
        <v>32966487.32</v>
      </c>
      <c r="I144" s="72">
        <v>99784.12</v>
      </c>
      <c r="J144" s="44">
        <v>0</v>
      </c>
      <c r="K144" s="44">
        <f t="shared" si="8"/>
        <v>99784.12</v>
      </c>
      <c r="L144" s="53">
        <f t="shared" si="9"/>
        <v>0.99698229901181745</v>
      </c>
    </row>
    <row r="145" spans="1:12" x14ac:dyDescent="0.2">
      <c r="A145" s="42"/>
      <c r="B145" s="43"/>
      <c r="C145" s="44"/>
      <c r="D145" s="44"/>
      <c r="E145" s="44"/>
      <c r="F145" s="44"/>
      <c r="G145" s="72"/>
      <c r="H145" s="44"/>
      <c r="I145" s="72"/>
      <c r="J145" s="44"/>
      <c r="K145" s="44"/>
      <c r="L145" s="53"/>
    </row>
    <row r="146" spans="1:12" ht="33.75" x14ac:dyDescent="0.2">
      <c r="A146" s="55"/>
      <c r="B146" s="48" t="s">
        <v>258</v>
      </c>
      <c r="C146" s="49">
        <v>500000</v>
      </c>
      <c r="D146" s="49">
        <v>6042216.0499999998</v>
      </c>
      <c r="E146" s="49">
        <v>6542216.0499999998</v>
      </c>
      <c r="F146" s="49">
        <v>180550.38</v>
      </c>
      <c r="G146" s="69">
        <v>1440109.52</v>
      </c>
      <c r="H146" s="49">
        <v>1620659.9</v>
      </c>
      <c r="I146" s="69">
        <v>4921556.1500000004</v>
      </c>
      <c r="J146" s="49">
        <v>0</v>
      </c>
      <c r="K146" s="49">
        <f t="shared" si="8"/>
        <v>4921556.1500000004</v>
      </c>
      <c r="L146" s="50">
        <f t="shared" si="9"/>
        <v>0.24772338418875664</v>
      </c>
    </row>
    <row r="147" spans="1:12" x14ac:dyDescent="0.2">
      <c r="A147" s="42" t="s">
        <v>212</v>
      </c>
      <c r="B147" s="43" t="s">
        <v>213</v>
      </c>
      <c r="C147" s="44">
        <v>0</v>
      </c>
      <c r="D147" s="44">
        <v>6042216.0499999998</v>
      </c>
      <c r="E147" s="44">
        <v>6042216.0499999998</v>
      </c>
      <c r="F147" s="44">
        <v>0</v>
      </c>
      <c r="G147" s="72">
        <v>1270787.22</v>
      </c>
      <c r="H147" s="44">
        <v>1270787.22</v>
      </c>
      <c r="I147" s="72">
        <v>4771428.83</v>
      </c>
      <c r="J147" s="44">
        <v>0</v>
      </c>
      <c r="K147" s="44">
        <f t="shared" si="8"/>
        <v>4771428.83</v>
      </c>
      <c r="L147" s="53">
        <f t="shared" si="9"/>
        <v>0.21031807030468566</v>
      </c>
    </row>
    <row r="148" spans="1:12" x14ac:dyDescent="0.2">
      <c r="A148" s="42" t="s">
        <v>149</v>
      </c>
      <c r="B148" s="43" t="s">
        <v>150</v>
      </c>
      <c r="C148" s="44">
        <v>500000</v>
      </c>
      <c r="D148" s="44">
        <v>0</v>
      </c>
      <c r="E148" s="44">
        <v>500000</v>
      </c>
      <c r="F148" s="44">
        <v>180550.38</v>
      </c>
      <c r="G148" s="72">
        <v>169322.3</v>
      </c>
      <c r="H148" s="44">
        <v>349872.68</v>
      </c>
      <c r="I148" s="72">
        <v>150127.32</v>
      </c>
      <c r="J148" s="44">
        <v>0</v>
      </c>
      <c r="K148" s="44">
        <f t="shared" si="8"/>
        <v>150127.32</v>
      </c>
      <c r="L148" s="53">
        <f t="shared" si="9"/>
        <v>0.69974535999999998</v>
      </c>
    </row>
    <row r="149" spans="1:12" x14ac:dyDescent="0.2">
      <c r="A149" s="42"/>
      <c r="B149" s="43"/>
      <c r="C149" s="44"/>
      <c r="D149" s="44"/>
      <c r="E149" s="44"/>
      <c r="F149" s="44"/>
      <c r="G149" s="72"/>
      <c r="H149" s="44"/>
      <c r="I149" s="72"/>
      <c r="J149" s="44"/>
      <c r="K149" s="44"/>
      <c r="L149" s="53"/>
    </row>
    <row r="150" spans="1:12" ht="33.75" x14ac:dyDescent="0.2">
      <c r="A150" s="55"/>
      <c r="B150" s="48" t="s">
        <v>151</v>
      </c>
      <c r="C150" s="49">
        <v>6854500</v>
      </c>
      <c r="D150" s="49">
        <v>676443.97</v>
      </c>
      <c r="E150" s="49">
        <v>7530943.9699999997</v>
      </c>
      <c r="F150" s="49">
        <v>7530943.7300000004</v>
      </c>
      <c r="G150" s="69">
        <v>0</v>
      </c>
      <c r="H150" s="49">
        <v>7530943.7300000004</v>
      </c>
      <c r="I150" s="69">
        <v>0.24</v>
      </c>
      <c r="J150" s="49">
        <v>0</v>
      </c>
      <c r="K150" s="49">
        <f t="shared" si="8"/>
        <v>0.24</v>
      </c>
      <c r="L150" s="50">
        <f t="shared" si="9"/>
        <v>0.99999996813148517</v>
      </c>
    </row>
    <row r="151" spans="1:12" ht="22.5" x14ac:dyDescent="0.2">
      <c r="A151" s="42" t="s">
        <v>152</v>
      </c>
      <c r="B151" s="43" t="s">
        <v>153</v>
      </c>
      <c r="C151" s="44">
        <v>6854500</v>
      </c>
      <c r="D151" s="44">
        <v>676443.97</v>
      </c>
      <c r="E151" s="44">
        <v>7530943.9699999997</v>
      </c>
      <c r="F151" s="44">
        <v>7530943.7300000004</v>
      </c>
      <c r="G151" s="72">
        <v>0</v>
      </c>
      <c r="H151" s="44">
        <v>7530943.7300000004</v>
      </c>
      <c r="I151" s="72">
        <v>0.24</v>
      </c>
      <c r="J151" s="44">
        <v>0</v>
      </c>
      <c r="K151" s="44">
        <f t="shared" si="8"/>
        <v>0.24</v>
      </c>
      <c r="L151" s="53">
        <f t="shared" si="9"/>
        <v>0.99999996813148517</v>
      </c>
    </row>
    <row r="152" spans="1:12" x14ac:dyDescent="0.2">
      <c r="A152" s="42"/>
      <c r="B152" s="43"/>
      <c r="C152" s="44"/>
      <c r="D152" s="44"/>
      <c r="E152" s="44"/>
      <c r="F152" s="44"/>
      <c r="G152" s="72"/>
      <c r="H152" s="44"/>
      <c r="I152" s="72"/>
      <c r="J152" s="44"/>
      <c r="K152" s="44"/>
      <c r="L152" s="53"/>
    </row>
    <row r="153" spans="1:12" x14ac:dyDescent="0.2">
      <c r="A153" s="55"/>
      <c r="B153" s="48" t="s">
        <v>259</v>
      </c>
      <c r="C153" s="49">
        <v>0</v>
      </c>
      <c r="D153" s="49">
        <v>195201055.63999999</v>
      </c>
      <c r="E153" s="49">
        <v>195201055.63999999</v>
      </c>
      <c r="F153" s="49">
        <v>0</v>
      </c>
      <c r="G153" s="69">
        <v>0</v>
      </c>
      <c r="H153" s="49">
        <v>0</v>
      </c>
      <c r="I153" s="69">
        <v>195201055.63999999</v>
      </c>
      <c r="J153" s="49">
        <v>0</v>
      </c>
      <c r="K153" s="49">
        <f t="shared" si="8"/>
        <v>195201055.63999999</v>
      </c>
      <c r="L153" s="50">
        <f t="shared" si="9"/>
        <v>0</v>
      </c>
    </row>
    <row r="154" spans="1:12" x14ac:dyDescent="0.2">
      <c r="A154" s="55"/>
      <c r="B154" s="48"/>
      <c r="C154" s="49"/>
      <c r="D154" s="49"/>
      <c r="E154" s="49"/>
      <c r="F154" s="49"/>
      <c r="G154" s="49"/>
      <c r="H154" s="49"/>
      <c r="I154" s="69"/>
      <c r="J154" s="49"/>
      <c r="K154" s="49"/>
      <c r="L154" s="50"/>
    </row>
    <row r="155" spans="1:12" ht="22.5" x14ac:dyDescent="0.2">
      <c r="A155" s="55"/>
      <c r="B155" s="48" t="s">
        <v>260</v>
      </c>
      <c r="C155" s="49">
        <v>0</v>
      </c>
      <c r="D155" s="49">
        <v>195201055.63999999</v>
      </c>
      <c r="E155" s="49">
        <v>195201055.63999999</v>
      </c>
      <c r="F155" s="49">
        <v>0</v>
      </c>
      <c r="G155" s="69">
        <v>0</v>
      </c>
      <c r="H155" s="49">
        <v>0</v>
      </c>
      <c r="I155" s="69">
        <v>195201055.63999999</v>
      </c>
      <c r="J155" s="49">
        <v>0</v>
      </c>
      <c r="K155" s="49">
        <f t="shared" si="8"/>
        <v>195201055.63999999</v>
      </c>
      <c r="L155" s="50">
        <f t="shared" si="9"/>
        <v>0</v>
      </c>
    </row>
    <row r="156" spans="1:12" ht="23.25" thickBot="1" x14ac:dyDescent="0.25">
      <c r="A156" s="56" t="s">
        <v>261</v>
      </c>
      <c r="B156" s="57" t="s">
        <v>262</v>
      </c>
      <c r="C156" s="58">
        <v>0</v>
      </c>
      <c r="D156" s="58">
        <v>195201055.63999999</v>
      </c>
      <c r="E156" s="58">
        <v>195201055.63999999</v>
      </c>
      <c r="F156" s="58">
        <v>0</v>
      </c>
      <c r="G156" s="76">
        <v>0</v>
      </c>
      <c r="H156" s="58">
        <v>0</v>
      </c>
      <c r="I156" s="76">
        <v>195201055.63999999</v>
      </c>
      <c r="J156" s="58">
        <v>0</v>
      </c>
      <c r="K156" s="58">
        <f t="shared" si="8"/>
        <v>195201055.63999999</v>
      </c>
      <c r="L156" s="59">
        <f t="shared" si="9"/>
        <v>0</v>
      </c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G63"/>
  <sheetViews>
    <sheetView workbookViewId="0">
      <pane ySplit="7" topLeftCell="A8" activePane="bottomLeft" state="frozen"/>
      <selection pane="bottomLeft" activeCell="A3" sqref="A3:I3"/>
    </sheetView>
  </sheetViews>
  <sheetFormatPr baseColWidth="10" defaultColWidth="11.42578125" defaultRowHeight="15" x14ac:dyDescent="0.25"/>
  <cols>
    <col min="1" max="1" width="38.85546875" customWidth="1"/>
    <col min="2" max="2" width="16.42578125" bestFit="1" customWidth="1"/>
    <col min="3" max="3" width="15.42578125" customWidth="1"/>
    <col min="4" max="4" width="16.28515625" customWidth="1"/>
    <col min="5" max="5" width="16.42578125" customWidth="1"/>
    <col min="6" max="7" width="16.42578125" bestFit="1" customWidth="1"/>
    <col min="8" max="8" width="7.42578125" bestFit="1" customWidth="1"/>
    <col min="9" max="9" width="17.140625" bestFit="1" customWidth="1"/>
    <col min="10" max="48" width="11.42578125" style="33"/>
  </cols>
  <sheetData>
    <row r="1" spans="1:2789" s="32" customFormat="1" ht="13.1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</row>
    <row r="2" spans="1:2789" s="32" customFormat="1" ht="13.15" customHeight="1" x14ac:dyDescent="0.25">
      <c r="A2" s="79" t="s">
        <v>154</v>
      </c>
      <c r="B2" s="79"/>
      <c r="C2" s="79"/>
      <c r="D2" s="79"/>
      <c r="E2" s="79"/>
      <c r="F2" s="79"/>
      <c r="G2" s="79"/>
      <c r="H2" s="79"/>
      <c r="I2" s="79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</row>
    <row r="3" spans="1:2789" s="32" customFormat="1" ht="13.15" customHeight="1" x14ac:dyDescent="0.25">
      <c r="A3" s="80" t="s">
        <v>263</v>
      </c>
      <c r="B3" s="80"/>
      <c r="C3" s="80"/>
      <c r="D3" s="80"/>
      <c r="E3" s="80"/>
      <c r="F3" s="80"/>
      <c r="G3" s="80"/>
      <c r="H3" s="80"/>
      <c r="I3" s="80"/>
      <c r="J3" s="77"/>
      <c r="K3" s="77"/>
      <c r="L3" s="77"/>
      <c r="M3" s="77"/>
      <c r="N3" s="77"/>
      <c r="O3" s="77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</row>
    <row r="4" spans="1:2789" s="32" customFormat="1" ht="13.15" customHeight="1" x14ac:dyDescent="0.25">
      <c r="A4" s="79" t="s">
        <v>155</v>
      </c>
      <c r="B4" s="79"/>
      <c r="C4" s="79"/>
      <c r="D4" s="79"/>
      <c r="E4" s="79"/>
      <c r="F4" s="79"/>
      <c r="G4" s="79"/>
      <c r="H4" s="79"/>
      <c r="I4" s="7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</row>
    <row r="5" spans="1:2789" ht="13.9" customHeight="1" thickBot="1" x14ac:dyDescent="0.3">
      <c r="A5" s="13"/>
      <c r="B5" s="14"/>
      <c r="C5" s="14"/>
      <c r="D5" s="14"/>
      <c r="E5" s="15"/>
      <c r="F5" s="14"/>
      <c r="G5" s="14"/>
      <c r="H5" s="14"/>
      <c r="I5" s="14"/>
    </row>
    <row r="6" spans="1:2789" ht="13.15" customHeight="1" x14ac:dyDescent="0.25">
      <c r="A6" s="35" t="s">
        <v>156</v>
      </c>
      <c r="B6" s="35" t="s">
        <v>157</v>
      </c>
      <c r="C6" s="35" t="s">
        <v>157</v>
      </c>
      <c r="D6" s="35" t="s">
        <v>158</v>
      </c>
      <c r="E6" s="35" t="s">
        <v>159</v>
      </c>
      <c r="F6" s="35" t="s">
        <v>159</v>
      </c>
      <c r="G6" s="35" t="s">
        <v>160</v>
      </c>
      <c r="H6" s="35"/>
      <c r="I6" s="36" t="s">
        <v>161</v>
      </c>
    </row>
    <row r="7" spans="1:2789" ht="13.9" customHeight="1" thickBot="1" x14ac:dyDescent="0.3">
      <c r="A7" s="37"/>
      <c r="B7" s="37" t="s">
        <v>162</v>
      </c>
      <c r="C7" s="37" t="s">
        <v>163</v>
      </c>
      <c r="D7" s="37" t="s">
        <v>157</v>
      </c>
      <c r="E7" s="37" t="s">
        <v>164</v>
      </c>
      <c r="F7" s="37" t="s">
        <v>165</v>
      </c>
      <c r="G7" s="37" t="s">
        <v>159</v>
      </c>
      <c r="H7" s="37" t="s">
        <v>166</v>
      </c>
      <c r="I7" s="38"/>
    </row>
    <row r="8" spans="1:2789" x14ac:dyDescent="0.25">
      <c r="A8" s="16"/>
      <c r="B8" s="17"/>
      <c r="C8" s="17"/>
      <c r="D8" s="17"/>
      <c r="E8" s="17"/>
      <c r="F8" s="17"/>
      <c r="G8" s="17"/>
      <c r="H8" s="17"/>
      <c r="I8" s="17"/>
    </row>
    <row r="9" spans="1:2789" x14ac:dyDescent="0.25">
      <c r="A9" s="18" t="s">
        <v>167</v>
      </c>
      <c r="B9" s="19">
        <f>+B11+B18</f>
        <v>678718433.34000003</v>
      </c>
      <c r="C9" s="19">
        <f>+C11+C18</f>
        <v>0</v>
      </c>
      <c r="D9" s="19">
        <f>+D11+D18</f>
        <v>678718433.34000003</v>
      </c>
      <c r="E9" s="19">
        <v>505091498.32019997</v>
      </c>
      <c r="F9" s="19">
        <v>105801407.53600001</v>
      </c>
      <c r="G9" s="19">
        <f>+G11+G18</f>
        <v>610892905.85619998</v>
      </c>
      <c r="H9" s="20">
        <f>G9/D9</f>
        <v>0.90006824015368503</v>
      </c>
      <c r="I9" s="19">
        <f>+I11+I18</f>
        <v>67825527.483799994</v>
      </c>
    </row>
    <row r="10" spans="1:2789" x14ac:dyDescent="0.25">
      <c r="A10" s="18"/>
      <c r="B10" s="19"/>
      <c r="C10" s="21"/>
      <c r="D10" s="19"/>
      <c r="E10" s="19"/>
      <c r="F10" s="19"/>
      <c r="G10" s="19"/>
      <c r="H10" s="19"/>
      <c r="I10" s="19"/>
    </row>
    <row r="11" spans="1:2789" x14ac:dyDescent="0.25">
      <c r="A11" s="22" t="s">
        <v>168</v>
      </c>
      <c r="B11" s="23">
        <f>+B13</f>
        <v>74897081.709999993</v>
      </c>
      <c r="C11" s="23">
        <f>+C13</f>
        <v>0</v>
      </c>
      <c r="D11" s="23">
        <f>+D13</f>
        <v>74897081.709999993</v>
      </c>
      <c r="E11" s="23">
        <v>43231537.260000005</v>
      </c>
      <c r="F11" s="23">
        <v>14312936.370000001</v>
      </c>
      <c r="G11" s="23">
        <f>+G13</f>
        <v>57544473.63000001</v>
      </c>
      <c r="H11" s="24">
        <f>G11/D11</f>
        <v>0.76831396252274642</v>
      </c>
      <c r="I11" s="23">
        <f>+D11-G11</f>
        <v>17352608.079999983</v>
      </c>
    </row>
    <row r="12" spans="1:2789" x14ac:dyDescent="0.25">
      <c r="A12" s="25"/>
      <c r="B12" s="21"/>
      <c r="C12" s="21"/>
      <c r="D12" s="21"/>
      <c r="E12" s="21"/>
      <c r="F12" s="21"/>
      <c r="G12" s="21"/>
      <c r="H12" s="21"/>
      <c r="I12" s="21"/>
    </row>
    <row r="13" spans="1:2789" x14ac:dyDescent="0.25">
      <c r="A13" s="26" t="s">
        <v>169</v>
      </c>
      <c r="B13" s="21">
        <f>+B16+B15</f>
        <v>74897081.709999993</v>
      </c>
      <c r="C13" s="21">
        <v>0</v>
      </c>
      <c r="D13" s="21">
        <f>+D16</f>
        <v>74897081.709999993</v>
      </c>
      <c r="E13" s="21">
        <v>43231537.260000005</v>
      </c>
      <c r="F13" s="21">
        <v>14312936.370000001</v>
      </c>
      <c r="G13" s="21">
        <f>+F13+E13</f>
        <v>57544473.63000001</v>
      </c>
      <c r="H13" s="27">
        <f>G13/D13</f>
        <v>0.76831396252274642</v>
      </c>
      <c r="I13" s="21">
        <f>+D13-G13</f>
        <v>17352608.079999983</v>
      </c>
    </row>
    <row r="14" spans="1:2789" x14ac:dyDescent="0.25">
      <c r="A14" s="25"/>
      <c r="B14" s="21"/>
      <c r="C14" s="21"/>
      <c r="D14" s="21"/>
      <c r="E14" s="21"/>
      <c r="F14" s="21"/>
      <c r="G14" s="21"/>
      <c r="H14" s="21"/>
      <c r="I14" s="21"/>
    </row>
    <row r="15" spans="1:2789" x14ac:dyDescent="0.25">
      <c r="A15" s="25" t="s">
        <v>170</v>
      </c>
      <c r="B15" s="21"/>
      <c r="C15" s="21"/>
      <c r="D15" s="21"/>
      <c r="E15" s="21"/>
      <c r="F15" s="21"/>
      <c r="G15" s="21"/>
      <c r="H15" s="21"/>
      <c r="I15" s="21"/>
    </row>
    <row r="16" spans="1:2789" x14ac:dyDescent="0.25">
      <c r="A16" s="25" t="s">
        <v>171</v>
      </c>
      <c r="B16" s="21">
        <v>74897081.709999993</v>
      </c>
      <c r="C16" s="21">
        <v>0</v>
      </c>
      <c r="D16" s="21">
        <f>+B16+C16</f>
        <v>74897081.709999993</v>
      </c>
      <c r="E16" s="21">
        <v>43231537.260000005</v>
      </c>
      <c r="F16" s="21">
        <v>14312936.370000001</v>
      </c>
      <c r="G16" s="21">
        <f>+F16+E16</f>
        <v>57544473.63000001</v>
      </c>
      <c r="H16" s="27">
        <f>G16/D16</f>
        <v>0.76831396252274642</v>
      </c>
      <c r="I16" s="21">
        <f>+D16-G16</f>
        <v>17352608.079999983</v>
      </c>
    </row>
    <row r="17" spans="1:9" x14ac:dyDescent="0.25">
      <c r="A17" s="25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2" t="s">
        <v>172</v>
      </c>
      <c r="B18" s="23">
        <f>+B20+B32</f>
        <v>603821351.63</v>
      </c>
      <c r="C18" s="23">
        <f>+C20+C32</f>
        <v>0</v>
      </c>
      <c r="D18" s="23">
        <f>+D20+D32</f>
        <v>603821351.63</v>
      </c>
      <c r="E18" s="23">
        <v>461859961.06019998</v>
      </c>
      <c r="F18" s="23">
        <v>91488471.166000009</v>
      </c>
      <c r="G18" s="23">
        <f>+G20+G32</f>
        <v>553348432.22619998</v>
      </c>
      <c r="H18" s="24">
        <f>G18/D18</f>
        <v>0.91641084027991115</v>
      </c>
      <c r="I18" s="23">
        <f>+I20+I32</f>
        <v>50472919.403800011</v>
      </c>
    </row>
    <row r="19" spans="1:9" x14ac:dyDescent="0.25">
      <c r="A19" s="25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6" t="s">
        <v>173</v>
      </c>
      <c r="B20" s="21">
        <f>SUM(B23)</f>
        <v>603821351.63</v>
      </c>
      <c r="C20" s="21">
        <f t="shared" ref="C20:D20" si="0">SUM(C23)</f>
        <v>0</v>
      </c>
      <c r="D20" s="21">
        <f t="shared" si="0"/>
        <v>603821351.63</v>
      </c>
      <c r="E20" s="21">
        <v>458858533.9702</v>
      </c>
      <c r="F20" s="21">
        <v>90820363.256000012</v>
      </c>
      <c r="G20" s="21">
        <f>SUM(G23)</f>
        <v>549678897.22619998</v>
      </c>
      <c r="H20" s="27">
        <f>G20/D20</f>
        <v>0.91033365372449337</v>
      </c>
      <c r="I20" s="23">
        <f>+D20-G20</f>
        <v>54142454.403800011</v>
      </c>
    </row>
    <row r="21" spans="1:9" x14ac:dyDescent="0.25">
      <c r="A21" s="25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5" t="s">
        <v>174</v>
      </c>
      <c r="B22" s="21"/>
      <c r="C22" s="21"/>
      <c r="D22" s="21"/>
      <c r="E22" s="21"/>
      <c r="F22" s="21"/>
      <c r="G22" s="21"/>
      <c r="H22" s="21"/>
      <c r="I22" s="21"/>
    </row>
    <row r="23" spans="1:9" x14ac:dyDescent="0.25">
      <c r="A23" s="25" t="s">
        <v>175</v>
      </c>
      <c r="B23" s="21">
        <f>B24+B25+B27+B29+B28</f>
        <v>603821351.63</v>
      </c>
      <c r="C23" s="21">
        <f t="shared" ref="C23" si="1">C24+C25+C27+C29+C28</f>
        <v>0</v>
      </c>
      <c r="D23" s="21">
        <f>D24+D25+D27+D29+D28</f>
        <v>603821351.63</v>
      </c>
      <c r="E23" s="21">
        <v>458858533.9702</v>
      </c>
      <c r="F23" s="21">
        <v>90820363.256000012</v>
      </c>
      <c r="G23" s="21">
        <f>G24+G25+G27+G29+G28</f>
        <v>549678897.22619998</v>
      </c>
      <c r="H23" s="27">
        <f>G23/D23</f>
        <v>0.91033365372449337</v>
      </c>
      <c r="I23" s="21">
        <f>+D23-G23</f>
        <v>54142454.403800011</v>
      </c>
    </row>
    <row r="24" spans="1:9" x14ac:dyDescent="0.25">
      <c r="A24" s="25" t="s">
        <v>176</v>
      </c>
      <c r="B24" s="21">
        <v>20910000</v>
      </c>
      <c r="C24" s="21">
        <v>0</v>
      </c>
      <c r="D24" s="21">
        <f>+B24+C24</f>
        <v>20910000</v>
      </c>
      <c r="E24" s="21">
        <v>15544990</v>
      </c>
      <c r="F24" s="21">
        <v>4789550</v>
      </c>
      <c r="G24" s="21">
        <f>+F24+E24</f>
        <v>20334540</v>
      </c>
      <c r="H24" s="27">
        <f>G24/D24</f>
        <v>0.97247919655667148</v>
      </c>
      <c r="I24" s="21">
        <f>+D24-G24</f>
        <v>575460</v>
      </c>
    </row>
    <row r="25" spans="1:9" x14ac:dyDescent="0.25">
      <c r="A25" s="25" t="s">
        <v>177</v>
      </c>
      <c r="B25" s="21">
        <v>35738231.630000003</v>
      </c>
      <c r="C25" s="21">
        <v>0</v>
      </c>
      <c r="D25" s="21">
        <f>+B25+C25</f>
        <v>35738231.630000003</v>
      </c>
      <c r="E25" s="21">
        <v>28697867.559999999</v>
      </c>
      <c r="F25" s="21">
        <v>7780697.9300000006</v>
      </c>
      <c r="G25" s="21">
        <f>+F25+E25</f>
        <v>36478565.490000002</v>
      </c>
      <c r="H25" s="27">
        <f>G25/D25</f>
        <v>1.0207154586624407</v>
      </c>
      <c r="I25" s="21">
        <f>+D25-G25</f>
        <v>-740333.8599999994</v>
      </c>
    </row>
    <row r="26" spans="1:9" x14ac:dyDescent="0.25">
      <c r="A26" s="63" t="s">
        <v>210</v>
      </c>
      <c r="B26" s="21"/>
      <c r="C26" s="21"/>
      <c r="D26" s="21"/>
      <c r="E26" s="21"/>
      <c r="F26" s="21"/>
      <c r="G26" s="21"/>
      <c r="H26" s="21"/>
      <c r="I26" s="21"/>
    </row>
    <row r="27" spans="1:9" x14ac:dyDescent="0.25">
      <c r="A27" s="25" t="s">
        <v>178</v>
      </c>
      <c r="B27" s="21">
        <v>273360000</v>
      </c>
      <c r="C27" s="21">
        <v>0</v>
      </c>
      <c r="D27" s="21">
        <f>+B27+C27</f>
        <v>273360000</v>
      </c>
      <c r="E27" s="21">
        <v>191372550</v>
      </c>
      <c r="F27" s="21">
        <v>58281875</v>
      </c>
      <c r="G27" s="21">
        <f>+F27+E27</f>
        <v>249654425</v>
      </c>
      <c r="H27" s="27">
        <f>G27/D27</f>
        <v>0.9132807470002926</v>
      </c>
      <c r="I27" s="21">
        <f>+D27-G27</f>
        <v>23705575</v>
      </c>
    </row>
    <row r="28" spans="1:9" x14ac:dyDescent="0.25">
      <c r="A28" s="25" t="s">
        <v>211</v>
      </c>
      <c r="B28" s="21">
        <v>238000000</v>
      </c>
      <c r="C28" s="21"/>
      <c r="D28" s="21">
        <f>+B28+C28</f>
        <v>238000000</v>
      </c>
      <c r="E28" s="21">
        <v>201939986.4102</v>
      </c>
      <c r="F28" s="21">
        <v>16997290.326000001</v>
      </c>
      <c r="G28" s="21">
        <f>+F28+E28</f>
        <v>218937276.7362</v>
      </c>
      <c r="H28" s="27">
        <f>G28/D28</f>
        <v>0.91990452410168067</v>
      </c>
      <c r="I28" s="21">
        <f>+D28-G28</f>
        <v>19062723.263799995</v>
      </c>
    </row>
    <row r="29" spans="1:9" x14ac:dyDescent="0.25">
      <c r="A29" s="25" t="s">
        <v>179</v>
      </c>
      <c r="B29" s="21">
        <v>35813120</v>
      </c>
      <c r="C29" s="21">
        <v>0</v>
      </c>
      <c r="D29" s="21">
        <f>+B29+C29</f>
        <v>35813120</v>
      </c>
      <c r="E29" s="21">
        <v>21303140</v>
      </c>
      <c r="F29" s="21">
        <v>2970950</v>
      </c>
      <c r="G29" s="21">
        <f>+F29+E29</f>
        <v>24274090</v>
      </c>
      <c r="H29" s="27">
        <f>G29/D29</f>
        <v>0.67779880669430648</v>
      </c>
      <c r="I29" s="21">
        <f>+D29-G29</f>
        <v>11539030</v>
      </c>
    </row>
    <row r="30" spans="1:9" x14ac:dyDescent="0.25">
      <c r="A30" s="25"/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5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9" t="s">
        <v>180</v>
      </c>
      <c r="B32" s="21">
        <f t="shared" ref="B32:D32" si="2">+B33+B34</f>
        <v>0</v>
      </c>
      <c r="C32" s="21">
        <f t="shared" si="2"/>
        <v>0</v>
      </c>
      <c r="D32" s="21">
        <f t="shared" si="2"/>
        <v>0</v>
      </c>
      <c r="E32" s="21">
        <v>3001427.09</v>
      </c>
      <c r="F32" s="21">
        <v>668107.91</v>
      </c>
      <c r="G32" s="21">
        <f>+G33+G34</f>
        <v>3669535</v>
      </c>
      <c r="H32" s="27"/>
      <c r="I32" s="19">
        <f>+D32-G32</f>
        <v>-3669535</v>
      </c>
    </row>
    <row r="33" spans="1:9" x14ac:dyDescent="0.25">
      <c r="A33" s="28" t="s">
        <v>181</v>
      </c>
      <c r="B33" s="21">
        <v>0</v>
      </c>
      <c r="C33" s="21">
        <v>0</v>
      </c>
      <c r="D33" s="21">
        <f>+B33+C33</f>
        <v>0</v>
      </c>
      <c r="E33" s="21">
        <v>69590.53</v>
      </c>
      <c r="F33" s="21">
        <v>275500</v>
      </c>
      <c r="G33" s="21">
        <f>+F33+E33</f>
        <v>345090.53</v>
      </c>
      <c r="H33" s="27"/>
      <c r="I33" s="21">
        <f>+D33-G33</f>
        <v>-345090.53</v>
      </c>
    </row>
    <row r="34" spans="1:9" x14ac:dyDescent="0.25">
      <c r="A34" s="28" t="s">
        <v>264</v>
      </c>
      <c r="B34" s="21">
        <v>0</v>
      </c>
      <c r="C34" s="21">
        <v>0</v>
      </c>
      <c r="D34" s="21">
        <f>+B34+C34</f>
        <v>0</v>
      </c>
      <c r="E34" s="21">
        <v>2931836.56</v>
      </c>
      <c r="F34" s="21">
        <v>392607.91000000003</v>
      </c>
      <c r="G34" s="21">
        <f>+F34+E34</f>
        <v>3324444.47</v>
      </c>
      <c r="H34" s="27"/>
      <c r="I34" s="21">
        <f>+D34-G34</f>
        <v>-3324444.47</v>
      </c>
    </row>
    <row r="35" spans="1:9" x14ac:dyDescent="0.25">
      <c r="A35" s="28"/>
      <c r="B35" s="21"/>
      <c r="C35" s="21"/>
      <c r="D35" s="21" t="s">
        <v>182</v>
      </c>
      <c r="E35" s="23"/>
      <c r="F35" s="23"/>
      <c r="G35" s="21"/>
      <c r="H35" s="21"/>
      <c r="I35" s="21"/>
    </row>
    <row r="36" spans="1:9" x14ac:dyDescent="0.25">
      <c r="A36" s="18"/>
      <c r="B36" s="19"/>
      <c r="C36" s="19"/>
      <c r="D36" s="19"/>
      <c r="E36" s="19"/>
      <c r="F36" s="19"/>
      <c r="G36" s="19"/>
      <c r="H36" s="19"/>
      <c r="I36" s="19"/>
    </row>
    <row r="37" spans="1:9" x14ac:dyDescent="0.25">
      <c r="A37" s="22" t="s">
        <v>145</v>
      </c>
      <c r="B37" s="23">
        <f>+B39+B44</f>
        <v>2369960000</v>
      </c>
      <c r="C37" s="23">
        <f>+C39</f>
        <v>0</v>
      </c>
      <c r="D37" s="23">
        <f>+D39+D44</f>
        <v>2369960000</v>
      </c>
      <c r="E37" s="23">
        <v>1612209576</v>
      </c>
      <c r="F37" s="23">
        <v>579406562.41999996</v>
      </c>
      <c r="G37" s="23">
        <f>+G39+G44</f>
        <v>2191616138.4200001</v>
      </c>
      <c r="H37" s="24">
        <f>G37/D37</f>
        <v>0.92474815542034472</v>
      </c>
      <c r="I37" s="23">
        <f>+I39+I45</f>
        <v>178343861.58000001</v>
      </c>
    </row>
    <row r="38" spans="1:9" x14ac:dyDescent="0.25">
      <c r="A38" s="25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9" t="s">
        <v>183</v>
      </c>
      <c r="B39" s="21">
        <f t="shared" ref="B39:G39" si="3">+B40</f>
        <v>2359960000</v>
      </c>
      <c r="C39" s="21">
        <f t="shared" si="3"/>
        <v>0</v>
      </c>
      <c r="D39" s="21">
        <f t="shared" si="3"/>
        <v>2359960000</v>
      </c>
      <c r="E39" s="21">
        <v>1612209576</v>
      </c>
      <c r="F39" s="21">
        <v>577750424</v>
      </c>
      <c r="G39" s="21">
        <f t="shared" si="3"/>
        <v>2189960000</v>
      </c>
      <c r="H39" s="27">
        <f>G39/D39</f>
        <v>0.92796488076069084</v>
      </c>
      <c r="I39" s="21">
        <f>+I40</f>
        <v>170000000</v>
      </c>
    </row>
    <row r="40" spans="1:9" x14ac:dyDescent="0.25">
      <c r="A40" s="25" t="s">
        <v>184</v>
      </c>
      <c r="B40" s="21">
        <f>SUM(B41:B42)</f>
        <v>2359960000</v>
      </c>
      <c r="C40" s="21">
        <f>+C41+C42</f>
        <v>0</v>
      </c>
      <c r="D40" s="21">
        <f>+D41+D42</f>
        <v>2359960000</v>
      </c>
      <c r="E40" s="21">
        <v>1612209576</v>
      </c>
      <c r="F40" s="21">
        <v>577750424</v>
      </c>
      <c r="G40" s="21">
        <f>+G41+G42</f>
        <v>2189960000</v>
      </c>
      <c r="H40" s="27">
        <f>G40/D40</f>
        <v>0.92796488076069084</v>
      </c>
      <c r="I40" s="21">
        <f>+I41+I42</f>
        <v>170000000</v>
      </c>
    </row>
    <row r="41" spans="1:9" x14ac:dyDescent="0.25">
      <c r="A41" s="28" t="s">
        <v>185</v>
      </c>
      <c r="B41" s="21">
        <v>2305360000</v>
      </c>
      <c r="C41" s="21"/>
      <c r="D41" s="21">
        <f>+B41+C41</f>
        <v>2305360000</v>
      </c>
      <c r="E41" s="21">
        <v>1571259576</v>
      </c>
      <c r="F41" s="21">
        <v>564100424</v>
      </c>
      <c r="G41" s="21">
        <f>+F41+E41</f>
        <v>2135360000</v>
      </c>
      <c r="H41" s="27">
        <f>G41/D41</f>
        <v>0.92625880556615892</v>
      </c>
      <c r="I41" s="21">
        <f>+D41-G41</f>
        <v>170000000</v>
      </c>
    </row>
    <row r="42" spans="1:9" x14ac:dyDescent="0.25">
      <c r="A42" s="25" t="s">
        <v>186</v>
      </c>
      <c r="B42" s="21">
        <v>54600000</v>
      </c>
      <c r="C42" s="21"/>
      <c r="D42" s="21">
        <f>+B42+C42</f>
        <v>54600000</v>
      </c>
      <c r="E42" s="21">
        <v>40950000</v>
      </c>
      <c r="F42" s="21">
        <v>13650000</v>
      </c>
      <c r="G42" s="21">
        <f>+F42+E42</f>
        <v>54600000</v>
      </c>
      <c r="H42" s="27">
        <f>G42/D42</f>
        <v>1</v>
      </c>
      <c r="I42" s="21">
        <f>+D42-G42</f>
        <v>0</v>
      </c>
    </row>
    <row r="43" spans="1:9" x14ac:dyDescent="0.25">
      <c r="A43" s="28"/>
      <c r="B43" s="21"/>
      <c r="C43" s="21"/>
      <c r="D43" s="21"/>
      <c r="E43" s="21"/>
      <c r="F43" s="21"/>
      <c r="G43" s="21">
        <f t="shared" ref="G43:G45" si="4">+F43+E43</f>
        <v>0</v>
      </c>
      <c r="H43" s="21"/>
      <c r="I43" s="21"/>
    </row>
    <row r="44" spans="1:9" x14ac:dyDescent="0.25">
      <c r="A44" s="26" t="s">
        <v>187</v>
      </c>
      <c r="B44" s="21">
        <f>+B45</f>
        <v>10000000</v>
      </c>
      <c r="C44" s="21"/>
      <c r="D44" s="21">
        <f>B44</f>
        <v>10000000</v>
      </c>
      <c r="E44" s="21">
        <v>0</v>
      </c>
      <c r="F44" s="21">
        <v>1656138.42</v>
      </c>
      <c r="G44" s="21">
        <f>+G45</f>
        <v>1656138.42</v>
      </c>
      <c r="H44" s="27">
        <f>G44/D44</f>
        <v>0.16561384199999998</v>
      </c>
      <c r="I44" s="21">
        <f>+I45</f>
        <v>8343861.5800000001</v>
      </c>
    </row>
    <row r="45" spans="1:9" x14ac:dyDescent="0.25">
      <c r="A45" s="25" t="s">
        <v>188</v>
      </c>
      <c r="B45" s="21">
        <v>10000000</v>
      </c>
      <c r="C45" s="21"/>
      <c r="D45" s="21">
        <f>B45</f>
        <v>10000000</v>
      </c>
      <c r="E45" s="21">
        <v>0</v>
      </c>
      <c r="F45" s="21">
        <v>1656138.42</v>
      </c>
      <c r="G45" s="21">
        <f t="shared" si="4"/>
        <v>1656138.42</v>
      </c>
      <c r="H45" s="27">
        <f>G45/D45</f>
        <v>0.16561384199999998</v>
      </c>
      <c r="I45" s="21">
        <f>D45-F45</f>
        <v>8343861.5800000001</v>
      </c>
    </row>
    <row r="46" spans="1:9" x14ac:dyDescent="0.25">
      <c r="A46" s="25"/>
      <c r="B46" s="21"/>
      <c r="C46" s="21"/>
      <c r="D46" s="21"/>
      <c r="E46" s="21"/>
      <c r="F46" s="21"/>
      <c r="G46" s="21"/>
      <c r="H46" s="21"/>
      <c r="I46" s="21"/>
    </row>
    <row r="47" spans="1:9" x14ac:dyDescent="0.25">
      <c r="A47" s="18" t="s">
        <v>189</v>
      </c>
      <c r="B47" s="19">
        <f t="shared" ref="B47:G47" si="5">+B49</f>
        <v>0</v>
      </c>
      <c r="C47" s="19">
        <f t="shared" si="5"/>
        <v>0</v>
      </c>
      <c r="D47" s="19">
        <f t="shared" si="5"/>
        <v>0</v>
      </c>
      <c r="E47" s="19">
        <v>0</v>
      </c>
      <c r="F47" s="19">
        <v>0</v>
      </c>
      <c r="G47" s="19">
        <f t="shared" si="5"/>
        <v>0</v>
      </c>
      <c r="H47" s="19"/>
      <c r="I47" s="19">
        <f>+I49</f>
        <v>0</v>
      </c>
    </row>
    <row r="48" spans="1:9" x14ac:dyDescent="0.25">
      <c r="A48" s="28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2" t="s">
        <v>190</v>
      </c>
      <c r="B49" s="23">
        <f>+B51</f>
        <v>0</v>
      </c>
      <c r="C49" s="23">
        <f>+C51</f>
        <v>0</v>
      </c>
      <c r="D49" s="23">
        <f>+D51</f>
        <v>0</v>
      </c>
      <c r="E49" s="23">
        <v>0</v>
      </c>
      <c r="F49" s="23">
        <v>0</v>
      </c>
      <c r="G49" s="23">
        <f>+F49+E49</f>
        <v>0</v>
      </c>
      <c r="H49" s="23"/>
      <c r="I49" s="23">
        <f>+D49-G49</f>
        <v>0</v>
      </c>
    </row>
    <row r="50" spans="1:9" x14ac:dyDescent="0.25">
      <c r="A50" s="25"/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9" t="s">
        <v>191</v>
      </c>
      <c r="B51" s="21">
        <f>+B52</f>
        <v>0</v>
      </c>
      <c r="C51" s="21">
        <f>+C52</f>
        <v>0</v>
      </c>
      <c r="D51" s="21">
        <f>+D52</f>
        <v>0</v>
      </c>
      <c r="E51" s="21">
        <v>0</v>
      </c>
      <c r="F51" s="21">
        <v>0</v>
      </c>
      <c r="G51" s="21">
        <f>+F51+E51</f>
        <v>0</v>
      </c>
      <c r="H51" s="21"/>
      <c r="I51" s="21">
        <f>+D51-G51</f>
        <v>0</v>
      </c>
    </row>
    <row r="52" spans="1:9" x14ac:dyDescent="0.25">
      <c r="A52" s="25" t="s">
        <v>184</v>
      </c>
      <c r="B52" s="21">
        <f>+B53</f>
        <v>0</v>
      </c>
      <c r="C52" s="21">
        <f>+C53+C54</f>
        <v>0</v>
      </c>
      <c r="D52" s="21">
        <f>+D53+D54</f>
        <v>0</v>
      </c>
      <c r="E52" s="21">
        <v>0</v>
      </c>
      <c r="F52" s="21">
        <v>0</v>
      </c>
      <c r="G52" s="21">
        <f>+G53+G54</f>
        <v>0</v>
      </c>
      <c r="H52" s="21"/>
      <c r="I52" s="21">
        <f>+I53+I54</f>
        <v>0</v>
      </c>
    </row>
    <row r="53" spans="1:9" x14ac:dyDescent="0.25">
      <c r="A53" s="25" t="s">
        <v>192</v>
      </c>
      <c r="B53" s="21">
        <v>0</v>
      </c>
      <c r="C53" s="21"/>
      <c r="D53" s="21">
        <f>+B53+C53</f>
        <v>0</v>
      </c>
      <c r="E53" s="21">
        <v>0</v>
      </c>
      <c r="F53" s="21">
        <v>0</v>
      </c>
      <c r="G53" s="21">
        <f>+F53+E53</f>
        <v>0</v>
      </c>
      <c r="H53" s="21"/>
      <c r="I53" s="21">
        <f>+D53-G53</f>
        <v>0</v>
      </c>
    </row>
    <row r="54" spans="1:9" x14ac:dyDescent="0.25">
      <c r="A54" s="28" t="s">
        <v>185</v>
      </c>
      <c r="B54" s="21">
        <v>0</v>
      </c>
      <c r="C54" s="21"/>
      <c r="D54" s="21">
        <f>+B54+C54</f>
        <v>0</v>
      </c>
      <c r="E54" s="21"/>
      <c r="F54" s="21"/>
      <c r="G54" s="21">
        <f>+F54+E54</f>
        <v>0</v>
      </c>
      <c r="H54" s="21"/>
      <c r="I54" s="21">
        <f>+D54-G54</f>
        <v>0</v>
      </c>
    </row>
    <row r="55" spans="1:9" x14ac:dyDescent="0.25">
      <c r="A55" s="25"/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5"/>
      <c r="B56" s="21"/>
      <c r="C56" s="21"/>
      <c r="D56" s="21"/>
      <c r="E56" s="21"/>
      <c r="F56" s="21"/>
      <c r="G56" s="21"/>
      <c r="H56" s="21"/>
      <c r="I56" s="21"/>
    </row>
    <row r="57" spans="1:9" x14ac:dyDescent="0.25">
      <c r="A57" s="22" t="s">
        <v>193</v>
      </c>
      <c r="B57" s="23">
        <f t="shared" ref="B57:G57" si="6">+B59+B60</f>
        <v>0</v>
      </c>
      <c r="C57" s="23">
        <f t="shared" si="6"/>
        <v>305158000</v>
      </c>
      <c r="D57" s="23">
        <f t="shared" si="6"/>
        <v>305158000</v>
      </c>
      <c r="E57" s="23">
        <v>305158000</v>
      </c>
      <c r="F57" s="23">
        <v>0</v>
      </c>
      <c r="G57" s="23">
        <f t="shared" si="6"/>
        <v>305158000</v>
      </c>
      <c r="H57" s="24"/>
      <c r="I57" s="23">
        <f>+I59+I60</f>
        <v>0</v>
      </c>
    </row>
    <row r="58" spans="1:9" x14ac:dyDescent="0.25">
      <c r="A58" s="25"/>
      <c r="B58" s="21"/>
      <c r="C58" s="21"/>
      <c r="D58" s="21"/>
      <c r="E58" s="21"/>
      <c r="F58" s="21"/>
      <c r="G58" s="21"/>
      <c r="H58" s="21"/>
      <c r="I58" s="21"/>
    </row>
    <row r="59" spans="1:9" x14ac:dyDescent="0.25">
      <c r="A59" s="28" t="s">
        <v>194</v>
      </c>
      <c r="B59" s="21"/>
      <c r="C59" s="21">
        <v>178459155</v>
      </c>
      <c r="D59" s="21">
        <f>+C59+B59</f>
        <v>178459155</v>
      </c>
      <c r="E59" s="78">
        <v>178459155</v>
      </c>
      <c r="F59" s="78"/>
      <c r="G59" s="21">
        <f>+E59+F59</f>
        <v>178459155</v>
      </c>
      <c r="H59" s="27"/>
      <c r="I59" s="21">
        <f>+D59-G59</f>
        <v>0</v>
      </c>
    </row>
    <row r="60" spans="1:9" x14ac:dyDescent="0.25">
      <c r="A60" s="25" t="s">
        <v>195</v>
      </c>
      <c r="B60" s="21"/>
      <c r="C60" s="21">
        <v>126698845</v>
      </c>
      <c r="D60" s="21">
        <f>+C60+B60</f>
        <v>126698845</v>
      </c>
      <c r="E60" s="78">
        <v>126698845</v>
      </c>
      <c r="F60" s="78"/>
      <c r="G60" s="21">
        <f>+E60+F60</f>
        <v>126698845</v>
      </c>
      <c r="H60" s="27"/>
      <c r="I60" s="21">
        <f>+D60-G60</f>
        <v>0</v>
      </c>
    </row>
    <row r="61" spans="1:9" x14ac:dyDescent="0.25">
      <c r="A61" s="25"/>
      <c r="B61" s="21"/>
      <c r="C61" s="21"/>
      <c r="D61" s="21"/>
      <c r="E61" s="21"/>
      <c r="F61" s="21"/>
      <c r="G61" s="21"/>
      <c r="H61" s="21"/>
      <c r="I61" s="21"/>
    </row>
    <row r="62" spans="1:9" ht="15.75" thickBot="1" x14ac:dyDescent="0.3">
      <c r="A62" s="30" t="s">
        <v>196</v>
      </c>
      <c r="B62" s="31">
        <f t="shared" ref="B62:G62" si="7">+B37+B9+B47+B57</f>
        <v>3048678433.3400002</v>
      </c>
      <c r="C62" s="31">
        <f t="shared" si="7"/>
        <v>305158000</v>
      </c>
      <c r="D62" s="31">
        <f t="shared" si="7"/>
        <v>3353836433.3400002</v>
      </c>
      <c r="E62" s="31">
        <v>2422459074.3202</v>
      </c>
      <c r="F62" s="31">
        <v>685207969.95599997</v>
      </c>
      <c r="G62" s="31">
        <f t="shared" si="7"/>
        <v>3107667044.2762003</v>
      </c>
      <c r="H62" s="31"/>
      <c r="I62" s="31">
        <f>+I37+I9+I47+I57</f>
        <v>246169389.06380001</v>
      </c>
    </row>
    <row r="63" spans="1:9" ht="15.75" thickTop="1" x14ac:dyDescent="0.25"/>
  </sheetData>
  <mergeCells count="4">
    <mergeCell ref="A1:I1"/>
    <mergeCell ref="A2:I2"/>
    <mergeCell ref="A3:I3"/>
    <mergeCell ref="A4:I4"/>
  </mergeCells>
  <pageMargins left="0.39370078740157483" right="0.39370078740157483" top="0.39370078740157483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 </vt:lpstr>
      <vt:lpstr>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Cordero Vega</dc:creator>
  <cp:lastModifiedBy>Maricela Cordero Vega</cp:lastModifiedBy>
  <cp:lastPrinted>2019-02-13T17:38:21Z</cp:lastPrinted>
  <dcterms:created xsi:type="dcterms:W3CDTF">2016-02-02T17:31:06Z</dcterms:created>
  <dcterms:modified xsi:type="dcterms:W3CDTF">2019-02-13T17:41:33Z</dcterms:modified>
</cp:coreProperties>
</file>