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vega\OneDrive - DIRECCIÓN GENERAL ARCHIVO NACIONAL\Maricela\Año 2019 Oct 2018 a Set 2019\Página web 2019\Al 31 diciembre 2018\"/>
    </mc:Choice>
  </mc:AlternateContent>
  <bookViews>
    <workbookView xWindow="0" yWindow="0" windowWidth="24000" windowHeight="9435"/>
  </bookViews>
  <sheets>
    <sheet name="Balance General" sheetId="1" r:id="rId1"/>
    <sheet name="Estado Rendimiento" sheetId="2" r:id="rId2"/>
    <sheet name="Estado Flujo" sheetId="4" r:id="rId3"/>
    <sheet name="Estado Cambios" sheetId="5" r:id="rId4"/>
    <sheet name="Estado Evolucion" sheetId="3" r:id="rId5"/>
  </sheets>
  <externalReferences>
    <externalReference r:id="rId6"/>
  </externalReferences>
  <definedNames>
    <definedName name="_xlnm.Print_Area" localSheetId="0">'Balance General'!$A$1:$E$179</definedName>
    <definedName name="_xlnm.Print_Area" localSheetId="3">'Estado Cambios'!$A$1:$K$32</definedName>
    <definedName name="_xlnm.Print_Area" localSheetId="4">'Estado Evolucion'!$A$2:$U$93</definedName>
    <definedName name="_xlnm.Print_Area" localSheetId="2">'Estado Flujo'!$A$1:$E$54</definedName>
    <definedName name="_xlnm.Print_Area" localSheetId="1">'Estado Rendimiento'!$A$1:$E$228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4" l="1"/>
  <c r="E48" i="4" s="1"/>
  <c r="D44" i="4"/>
  <c r="D48" i="4" s="1"/>
  <c r="E40" i="4"/>
  <c r="D40" i="4"/>
  <c r="E31" i="4"/>
  <c r="D31" i="4"/>
  <c r="E25" i="4"/>
  <c r="E37" i="4" s="1"/>
  <c r="D25" i="4"/>
  <c r="D37" i="4" s="1"/>
  <c r="E16" i="4"/>
  <c r="D16" i="4"/>
  <c r="E7" i="4"/>
  <c r="E22" i="4" s="1"/>
  <c r="D7" i="4"/>
  <c r="D22" i="4" s="1"/>
  <c r="AA2" i="4"/>
  <c r="AB2" i="4" s="1"/>
  <c r="D50" i="4" l="1"/>
  <c r="D54" i="4" s="1"/>
  <c r="E50" i="4"/>
  <c r="E54" i="4" s="1"/>
  <c r="AC2" i="4"/>
  <c r="AD2" i="4"/>
  <c r="J31" i="5" l="1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31" i="5" s="1"/>
  <c r="K32" i="5" s="1"/>
  <c r="K11" i="5"/>
  <c r="N91" i="3" l="1"/>
  <c r="M91" i="3"/>
  <c r="F91" i="3"/>
  <c r="E91" i="3"/>
  <c r="O90" i="3"/>
  <c r="U90" i="3" s="1"/>
  <c r="G90" i="3"/>
  <c r="G89" i="3"/>
  <c r="O89" i="3" s="1"/>
  <c r="U89" i="3" s="1"/>
  <c r="G88" i="3"/>
  <c r="O88" i="3" s="1"/>
  <c r="U88" i="3" s="1"/>
  <c r="G87" i="3"/>
  <c r="O87" i="3" s="1"/>
  <c r="T86" i="3"/>
  <c r="S86" i="3"/>
  <c r="R86" i="3"/>
  <c r="Q86" i="3"/>
  <c r="P86" i="3"/>
  <c r="N86" i="3"/>
  <c r="M86" i="3"/>
  <c r="L86" i="3"/>
  <c r="K86" i="3"/>
  <c r="K91" i="3" s="1"/>
  <c r="J86" i="3"/>
  <c r="J91" i="3" s="1"/>
  <c r="J93" i="3" s="1"/>
  <c r="I86" i="3"/>
  <c r="I91" i="3" s="1"/>
  <c r="H86" i="3"/>
  <c r="F86" i="3"/>
  <c r="E86" i="3"/>
  <c r="D86" i="3"/>
  <c r="C86" i="3"/>
  <c r="C91" i="3" s="1"/>
  <c r="G85" i="3"/>
  <c r="O85" i="3" s="1"/>
  <c r="U85" i="3" s="1"/>
  <c r="G84" i="3"/>
  <c r="O84" i="3" s="1"/>
  <c r="U84" i="3" s="1"/>
  <c r="G83" i="3"/>
  <c r="O83" i="3" s="1"/>
  <c r="U83" i="3" s="1"/>
  <c r="O82" i="3"/>
  <c r="U82" i="3" s="1"/>
  <c r="U81" i="3" s="1"/>
  <c r="G82" i="3"/>
  <c r="T81" i="3"/>
  <c r="S81" i="3"/>
  <c r="S91" i="3" s="1"/>
  <c r="S93" i="3" s="1"/>
  <c r="R81" i="3"/>
  <c r="R91" i="3" s="1"/>
  <c r="Q81" i="3"/>
  <c r="Q91" i="3" s="1"/>
  <c r="P81" i="3"/>
  <c r="N81" i="3"/>
  <c r="M81" i="3"/>
  <c r="L81" i="3"/>
  <c r="K81" i="3"/>
  <c r="J81" i="3"/>
  <c r="I81" i="3"/>
  <c r="H81" i="3"/>
  <c r="G81" i="3"/>
  <c r="F81" i="3"/>
  <c r="E81" i="3"/>
  <c r="D81" i="3"/>
  <c r="C81" i="3"/>
  <c r="G80" i="3"/>
  <c r="O80" i="3" s="1"/>
  <c r="U80" i="3" s="1"/>
  <c r="G79" i="3"/>
  <c r="O79" i="3" s="1"/>
  <c r="T78" i="3"/>
  <c r="T91" i="3" s="1"/>
  <c r="T93" i="3" s="1"/>
  <c r="S78" i="3"/>
  <c r="R78" i="3"/>
  <c r="Q78" i="3"/>
  <c r="P78" i="3"/>
  <c r="N78" i="3"/>
  <c r="M78" i="3"/>
  <c r="L78" i="3"/>
  <c r="L91" i="3" s="1"/>
  <c r="K78" i="3"/>
  <c r="J78" i="3"/>
  <c r="I78" i="3"/>
  <c r="H78" i="3"/>
  <c r="F78" i="3"/>
  <c r="E78" i="3"/>
  <c r="D78" i="3"/>
  <c r="D91" i="3" s="1"/>
  <c r="D93" i="3" s="1"/>
  <c r="C78" i="3"/>
  <c r="G77" i="3"/>
  <c r="O77" i="3" s="1"/>
  <c r="U77" i="3" s="1"/>
  <c r="G76" i="3"/>
  <c r="O76" i="3" s="1"/>
  <c r="U76" i="3" s="1"/>
  <c r="G75" i="3"/>
  <c r="O75" i="3" s="1"/>
  <c r="U75" i="3" s="1"/>
  <c r="O74" i="3"/>
  <c r="U74" i="3" s="1"/>
  <c r="U73" i="3" s="1"/>
  <c r="G74" i="3"/>
  <c r="T73" i="3"/>
  <c r="S73" i="3"/>
  <c r="R73" i="3"/>
  <c r="Q73" i="3"/>
  <c r="P73" i="3"/>
  <c r="N73" i="3"/>
  <c r="M73" i="3"/>
  <c r="L73" i="3"/>
  <c r="K73" i="3"/>
  <c r="J73" i="3"/>
  <c r="I73" i="3"/>
  <c r="H73" i="3"/>
  <c r="G73" i="3"/>
  <c r="F73" i="3"/>
  <c r="E73" i="3"/>
  <c r="D73" i="3"/>
  <c r="C73" i="3"/>
  <c r="G72" i="3"/>
  <c r="O72" i="3" s="1"/>
  <c r="U72" i="3" s="1"/>
  <c r="G71" i="3"/>
  <c r="O71" i="3" s="1"/>
  <c r="T70" i="3"/>
  <c r="S70" i="3"/>
  <c r="R70" i="3"/>
  <c r="Q70" i="3"/>
  <c r="P70" i="3"/>
  <c r="N70" i="3"/>
  <c r="M70" i="3"/>
  <c r="L70" i="3"/>
  <c r="K70" i="3"/>
  <c r="J70" i="3"/>
  <c r="I70" i="3"/>
  <c r="H70" i="3"/>
  <c r="F70" i="3"/>
  <c r="E70" i="3"/>
  <c r="D70" i="3"/>
  <c r="C70" i="3"/>
  <c r="G69" i="3"/>
  <c r="O69" i="3" s="1"/>
  <c r="U69" i="3" s="1"/>
  <c r="G68" i="3"/>
  <c r="O68" i="3" s="1"/>
  <c r="U68" i="3" s="1"/>
  <c r="G67" i="3"/>
  <c r="O67" i="3" s="1"/>
  <c r="U67" i="3" s="1"/>
  <c r="U66" i="3"/>
  <c r="O66" i="3"/>
  <c r="G66" i="3"/>
  <c r="G65" i="3"/>
  <c r="O65" i="3" s="1"/>
  <c r="U65" i="3" s="1"/>
  <c r="G64" i="3"/>
  <c r="O64" i="3" s="1"/>
  <c r="U64" i="3" s="1"/>
  <c r="G63" i="3"/>
  <c r="O63" i="3" s="1"/>
  <c r="U63" i="3" s="1"/>
  <c r="G62" i="3"/>
  <c r="O62" i="3" s="1"/>
  <c r="U62" i="3" s="1"/>
  <c r="G61" i="3"/>
  <c r="G57" i="3" s="1"/>
  <c r="G60" i="3"/>
  <c r="O60" i="3" s="1"/>
  <c r="U60" i="3" s="1"/>
  <c r="O59" i="3"/>
  <c r="U59" i="3" s="1"/>
  <c r="G59" i="3"/>
  <c r="O58" i="3"/>
  <c r="U58" i="3" s="1"/>
  <c r="G58" i="3"/>
  <c r="T57" i="3"/>
  <c r="S57" i="3"/>
  <c r="R57" i="3"/>
  <c r="Q57" i="3"/>
  <c r="P57" i="3"/>
  <c r="N57" i="3"/>
  <c r="M57" i="3"/>
  <c r="L57" i="3"/>
  <c r="K57" i="3"/>
  <c r="J57" i="3"/>
  <c r="I57" i="3"/>
  <c r="H57" i="3"/>
  <c r="F57" i="3"/>
  <c r="E57" i="3"/>
  <c r="D57" i="3"/>
  <c r="C57" i="3"/>
  <c r="T55" i="3"/>
  <c r="F55" i="3"/>
  <c r="F93" i="3" s="1"/>
  <c r="N54" i="3"/>
  <c r="G54" i="3"/>
  <c r="O54" i="3" s="1"/>
  <c r="U54" i="3" s="1"/>
  <c r="O53" i="3"/>
  <c r="U53" i="3" s="1"/>
  <c r="N53" i="3"/>
  <c r="G53" i="3"/>
  <c r="N52" i="3"/>
  <c r="G52" i="3"/>
  <c r="O52" i="3" s="1"/>
  <c r="U52" i="3" s="1"/>
  <c r="N51" i="3"/>
  <c r="N50" i="3" s="1"/>
  <c r="G51" i="3"/>
  <c r="T50" i="3"/>
  <c r="S50" i="3"/>
  <c r="R50" i="3"/>
  <c r="Q50" i="3"/>
  <c r="P50" i="3"/>
  <c r="M50" i="3"/>
  <c r="L50" i="3"/>
  <c r="K50" i="3"/>
  <c r="J50" i="3"/>
  <c r="I50" i="3"/>
  <c r="H50" i="3"/>
  <c r="G50" i="3"/>
  <c r="F50" i="3"/>
  <c r="E50" i="3"/>
  <c r="D50" i="3"/>
  <c r="C50" i="3"/>
  <c r="N49" i="3"/>
  <c r="G49" i="3"/>
  <c r="O49" i="3" s="1"/>
  <c r="U49" i="3" s="1"/>
  <c r="U48" i="3"/>
  <c r="O48" i="3"/>
  <c r="N48" i="3"/>
  <c r="G48" i="3"/>
  <c r="N47" i="3"/>
  <c r="G47" i="3"/>
  <c r="O47" i="3" s="1"/>
  <c r="U47" i="3" s="1"/>
  <c r="O46" i="3"/>
  <c r="N46" i="3"/>
  <c r="G46" i="3"/>
  <c r="T45" i="3"/>
  <c r="S45" i="3"/>
  <c r="R45" i="3"/>
  <c r="Q45" i="3"/>
  <c r="P45" i="3"/>
  <c r="M45" i="3"/>
  <c r="L45" i="3"/>
  <c r="K45" i="3"/>
  <c r="J45" i="3"/>
  <c r="I45" i="3"/>
  <c r="H45" i="3"/>
  <c r="F45" i="3"/>
  <c r="E45" i="3"/>
  <c r="D45" i="3"/>
  <c r="C45" i="3"/>
  <c r="N44" i="3"/>
  <c r="O44" i="3" s="1"/>
  <c r="U44" i="3" s="1"/>
  <c r="U42" i="3" s="1"/>
  <c r="G44" i="3"/>
  <c r="N43" i="3"/>
  <c r="G43" i="3"/>
  <c r="O43" i="3" s="1"/>
  <c r="U43" i="3" s="1"/>
  <c r="T42" i="3"/>
  <c r="S42" i="3"/>
  <c r="R42" i="3"/>
  <c r="Q42" i="3"/>
  <c r="P42" i="3"/>
  <c r="N42" i="3"/>
  <c r="M42" i="3"/>
  <c r="L42" i="3"/>
  <c r="K42" i="3"/>
  <c r="J42" i="3"/>
  <c r="I42" i="3"/>
  <c r="H42" i="3"/>
  <c r="F42" i="3"/>
  <c r="E42" i="3"/>
  <c r="D42" i="3"/>
  <c r="C42" i="3"/>
  <c r="N41" i="3"/>
  <c r="G41" i="3"/>
  <c r="O41" i="3" s="1"/>
  <c r="U41" i="3" s="1"/>
  <c r="N40" i="3"/>
  <c r="G40" i="3"/>
  <c r="O40" i="3" s="1"/>
  <c r="T39" i="3"/>
  <c r="S39" i="3"/>
  <c r="R39" i="3"/>
  <c r="Q39" i="3"/>
  <c r="P39" i="3"/>
  <c r="N39" i="3"/>
  <c r="M39" i="3"/>
  <c r="L39" i="3"/>
  <c r="K39" i="3"/>
  <c r="J39" i="3"/>
  <c r="I39" i="3"/>
  <c r="H39" i="3"/>
  <c r="F39" i="3"/>
  <c r="E39" i="3"/>
  <c r="D39" i="3"/>
  <c r="C39" i="3"/>
  <c r="N38" i="3"/>
  <c r="G38" i="3"/>
  <c r="O38" i="3" s="1"/>
  <c r="U38" i="3" s="1"/>
  <c r="U37" i="3"/>
  <c r="N37" i="3"/>
  <c r="G37" i="3"/>
  <c r="O37" i="3" s="1"/>
  <c r="N36" i="3"/>
  <c r="G36" i="3"/>
  <c r="O36" i="3" s="1"/>
  <c r="T35" i="3"/>
  <c r="S35" i="3"/>
  <c r="R35" i="3"/>
  <c r="Q35" i="3"/>
  <c r="P35" i="3"/>
  <c r="N35" i="3"/>
  <c r="M35" i="3"/>
  <c r="L35" i="3"/>
  <c r="K35" i="3"/>
  <c r="J35" i="3"/>
  <c r="I35" i="3"/>
  <c r="H35" i="3"/>
  <c r="F35" i="3"/>
  <c r="E35" i="3"/>
  <c r="D35" i="3"/>
  <c r="C35" i="3"/>
  <c r="N34" i="3"/>
  <c r="G34" i="3"/>
  <c r="O34" i="3" s="1"/>
  <c r="U34" i="3" s="1"/>
  <c r="O33" i="3"/>
  <c r="U33" i="3" s="1"/>
  <c r="N33" i="3"/>
  <c r="G33" i="3"/>
  <c r="O32" i="3"/>
  <c r="U32" i="3" s="1"/>
  <c r="N32" i="3"/>
  <c r="G32" i="3"/>
  <c r="O31" i="3"/>
  <c r="N31" i="3"/>
  <c r="G31" i="3"/>
  <c r="G30" i="3" s="1"/>
  <c r="T30" i="3"/>
  <c r="S30" i="3"/>
  <c r="R30" i="3"/>
  <c r="Q30" i="3"/>
  <c r="P30" i="3"/>
  <c r="M30" i="3"/>
  <c r="L30" i="3"/>
  <c r="K30" i="3"/>
  <c r="K55" i="3" s="1"/>
  <c r="J30" i="3"/>
  <c r="J55" i="3" s="1"/>
  <c r="I30" i="3"/>
  <c r="H30" i="3"/>
  <c r="F30" i="3"/>
  <c r="E30" i="3"/>
  <c r="D30" i="3"/>
  <c r="C30" i="3"/>
  <c r="N29" i="3"/>
  <c r="O29" i="3" s="1"/>
  <c r="U29" i="3" s="1"/>
  <c r="G29" i="3"/>
  <c r="N28" i="3"/>
  <c r="G28" i="3"/>
  <c r="O28" i="3" s="1"/>
  <c r="U28" i="3" s="1"/>
  <c r="N27" i="3"/>
  <c r="O27" i="3" s="1"/>
  <c r="N26" i="3"/>
  <c r="G26" i="3"/>
  <c r="O26" i="3" s="1"/>
  <c r="U26" i="3" s="1"/>
  <c r="N25" i="3"/>
  <c r="G25" i="3"/>
  <c r="O25" i="3" s="1"/>
  <c r="T24" i="3"/>
  <c r="S24" i="3"/>
  <c r="R24" i="3"/>
  <c r="Q24" i="3"/>
  <c r="P24" i="3"/>
  <c r="M24" i="3"/>
  <c r="M55" i="3" s="1"/>
  <c r="L24" i="3"/>
  <c r="K24" i="3"/>
  <c r="J24" i="3"/>
  <c r="I24" i="3"/>
  <c r="H24" i="3"/>
  <c r="F24" i="3"/>
  <c r="E24" i="3"/>
  <c r="E55" i="3" s="1"/>
  <c r="D24" i="3"/>
  <c r="C24" i="3"/>
  <c r="O23" i="3"/>
  <c r="U23" i="3" s="1"/>
  <c r="N23" i="3"/>
  <c r="G23" i="3"/>
  <c r="O22" i="3"/>
  <c r="U22" i="3" s="1"/>
  <c r="N22" i="3"/>
  <c r="G22" i="3"/>
  <c r="N21" i="3"/>
  <c r="O21" i="3" s="1"/>
  <c r="U21" i="3" s="1"/>
  <c r="G21" i="3"/>
  <c r="O20" i="3"/>
  <c r="U20" i="3" s="1"/>
  <c r="N20" i="3"/>
  <c r="G20" i="3"/>
  <c r="N19" i="3"/>
  <c r="G19" i="3"/>
  <c r="O19" i="3" s="1"/>
  <c r="U19" i="3" s="1"/>
  <c r="O18" i="3"/>
  <c r="U18" i="3" s="1"/>
  <c r="N18" i="3"/>
  <c r="G18" i="3"/>
  <c r="N17" i="3"/>
  <c r="G17" i="3"/>
  <c r="O17" i="3" s="1"/>
  <c r="U17" i="3" s="1"/>
  <c r="U16" i="3"/>
  <c r="O16" i="3"/>
  <c r="N16" i="3"/>
  <c r="G16" i="3"/>
  <c r="N15" i="3"/>
  <c r="G15" i="3"/>
  <c r="O15" i="3" s="1"/>
  <c r="U15" i="3" s="1"/>
  <c r="O14" i="3"/>
  <c r="U14" i="3" s="1"/>
  <c r="N14" i="3"/>
  <c r="G14" i="3"/>
  <c r="N13" i="3"/>
  <c r="G13" i="3"/>
  <c r="O13" i="3" s="1"/>
  <c r="U13" i="3" s="1"/>
  <c r="O12" i="3"/>
  <c r="N12" i="3"/>
  <c r="G12" i="3"/>
  <c r="T11" i="3"/>
  <c r="S11" i="3"/>
  <c r="S55" i="3" s="1"/>
  <c r="R11" i="3"/>
  <c r="R55" i="3" s="1"/>
  <c r="Q11" i="3"/>
  <c r="P11" i="3"/>
  <c r="M11" i="3"/>
  <c r="L11" i="3"/>
  <c r="L55" i="3" s="1"/>
  <c r="K11" i="3"/>
  <c r="J11" i="3"/>
  <c r="I11" i="3"/>
  <c r="H11" i="3"/>
  <c r="F11" i="3"/>
  <c r="E11" i="3"/>
  <c r="D11" i="3"/>
  <c r="D55" i="3" s="1"/>
  <c r="C11" i="3"/>
  <c r="C55" i="3" s="1"/>
  <c r="E223" i="2"/>
  <c r="E227" i="2" s="1"/>
  <c r="D223" i="2"/>
  <c r="D227" i="2" s="1"/>
  <c r="E220" i="2"/>
  <c r="D220" i="2"/>
  <c r="E213" i="2"/>
  <c r="D213" i="2"/>
  <c r="E208" i="2"/>
  <c r="D208" i="2"/>
  <c r="E204" i="2"/>
  <c r="D204" i="2"/>
  <c r="E195" i="2"/>
  <c r="D195" i="2"/>
  <c r="E192" i="2"/>
  <c r="D192" i="2"/>
  <c r="E189" i="2"/>
  <c r="D189" i="2"/>
  <c r="E182" i="2"/>
  <c r="D182" i="2"/>
  <c r="E177" i="2"/>
  <c r="D177" i="2"/>
  <c r="E171" i="2"/>
  <c r="D171" i="2"/>
  <c r="E168" i="2"/>
  <c r="D168" i="2"/>
  <c r="E164" i="2"/>
  <c r="D164" i="2"/>
  <c r="E161" i="2"/>
  <c r="D161" i="2"/>
  <c r="E158" i="2"/>
  <c r="D158" i="2"/>
  <c r="E152" i="2"/>
  <c r="D152" i="2"/>
  <c r="E142" i="2"/>
  <c r="D142" i="2"/>
  <c r="E133" i="2"/>
  <c r="D133" i="2"/>
  <c r="E127" i="2"/>
  <c r="E129" i="2" s="1"/>
  <c r="E228" i="2" s="1"/>
  <c r="E229" i="2" s="1"/>
  <c r="D127" i="2"/>
  <c r="D129" i="2" s="1"/>
  <c r="D228" i="2" s="1"/>
  <c r="D229" i="2" s="1"/>
  <c r="E124" i="2"/>
  <c r="D124" i="2"/>
  <c r="E119" i="2"/>
  <c r="D119" i="2"/>
  <c r="E115" i="2"/>
  <c r="D115" i="2"/>
  <c r="E109" i="2"/>
  <c r="D109" i="2"/>
  <c r="E106" i="2"/>
  <c r="D106" i="2"/>
  <c r="E99" i="2"/>
  <c r="D99" i="2"/>
  <c r="E94" i="2"/>
  <c r="D94" i="2"/>
  <c r="E90" i="2"/>
  <c r="D90" i="2"/>
  <c r="E82" i="2"/>
  <c r="D82" i="2"/>
  <c r="E78" i="2"/>
  <c r="D78" i="2"/>
  <c r="E74" i="2"/>
  <c r="D74" i="2"/>
  <c r="E71" i="2"/>
  <c r="D71" i="2"/>
  <c r="E61" i="2"/>
  <c r="D61" i="2"/>
  <c r="E58" i="2"/>
  <c r="D58" i="2"/>
  <c r="E54" i="2"/>
  <c r="D54" i="2"/>
  <c r="E51" i="2"/>
  <c r="D51" i="2"/>
  <c r="E48" i="2"/>
  <c r="D48" i="2"/>
  <c r="E45" i="2"/>
  <c r="D45" i="2"/>
  <c r="E40" i="2"/>
  <c r="D40" i="2"/>
  <c r="E37" i="2"/>
  <c r="D37" i="2"/>
  <c r="E33" i="2"/>
  <c r="D33" i="2"/>
  <c r="E30" i="2"/>
  <c r="D30" i="2"/>
  <c r="E26" i="2"/>
  <c r="D26" i="2"/>
  <c r="E22" i="2"/>
  <c r="D22" i="2"/>
  <c r="E15" i="2"/>
  <c r="D15" i="2"/>
  <c r="E10" i="2"/>
  <c r="D10" i="2"/>
  <c r="E173" i="1"/>
  <c r="E178" i="1" s="1"/>
  <c r="D173" i="1"/>
  <c r="D178" i="1" s="1"/>
  <c r="E170" i="1"/>
  <c r="D170" i="1"/>
  <c r="E166" i="1"/>
  <c r="D166" i="1"/>
  <c r="E161" i="1"/>
  <c r="D161" i="1"/>
  <c r="E158" i="1"/>
  <c r="D158" i="1"/>
  <c r="E155" i="1"/>
  <c r="D155" i="1"/>
  <c r="E152" i="1"/>
  <c r="D152" i="1"/>
  <c r="E147" i="1"/>
  <c r="E143" i="1"/>
  <c r="D143" i="1"/>
  <c r="E140" i="1"/>
  <c r="D140" i="1"/>
  <c r="E137" i="1"/>
  <c r="D137" i="1"/>
  <c r="E133" i="1"/>
  <c r="D133" i="1"/>
  <c r="D147" i="1" s="1"/>
  <c r="D148" i="1" s="1"/>
  <c r="E125" i="1"/>
  <c r="D125" i="1"/>
  <c r="E118" i="1"/>
  <c r="E122" i="1" s="1"/>
  <c r="D118" i="1"/>
  <c r="D122" i="1" s="1"/>
  <c r="E115" i="1"/>
  <c r="D115" i="1"/>
  <c r="E110" i="1"/>
  <c r="D110" i="1"/>
  <c r="E104" i="1"/>
  <c r="D104" i="1"/>
  <c r="E93" i="1"/>
  <c r="D93" i="1"/>
  <c r="E84" i="1"/>
  <c r="E88" i="1" s="1"/>
  <c r="D84" i="1"/>
  <c r="D88" i="1" s="1"/>
  <c r="E79" i="1"/>
  <c r="D79" i="1"/>
  <c r="E72" i="1"/>
  <c r="D72" i="1"/>
  <c r="E62" i="1"/>
  <c r="D62" i="1"/>
  <c r="E54" i="1"/>
  <c r="D54" i="1"/>
  <c r="E48" i="1"/>
  <c r="D48" i="1"/>
  <c r="E41" i="1"/>
  <c r="D41" i="1"/>
  <c r="E35" i="1"/>
  <c r="D35" i="1"/>
  <c r="E19" i="1"/>
  <c r="D19" i="1"/>
  <c r="E13" i="1"/>
  <c r="E45" i="1" s="1"/>
  <c r="D13" i="1"/>
  <c r="D45" i="1" s="1"/>
  <c r="E10" i="1"/>
  <c r="D10" i="1"/>
  <c r="U25" i="3" l="1"/>
  <c r="U24" i="3" s="1"/>
  <c r="O24" i="3"/>
  <c r="U40" i="3"/>
  <c r="U39" i="3" s="1"/>
  <c r="O39" i="3"/>
  <c r="U36" i="3"/>
  <c r="U35" i="3" s="1"/>
  <c r="O35" i="3"/>
  <c r="I93" i="3"/>
  <c r="K93" i="3"/>
  <c r="L93" i="3"/>
  <c r="R93" i="3"/>
  <c r="C93" i="3"/>
  <c r="O45" i="3"/>
  <c r="O70" i="3"/>
  <c r="O11" i="3"/>
  <c r="U46" i="3"/>
  <c r="U45" i="3" s="1"/>
  <c r="O51" i="3"/>
  <c r="U71" i="3"/>
  <c r="U70" i="3" s="1"/>
  <c r="O73" i="3"/>
  <c r="O78" i="3"/>
  <c r="O86" i="3"/>
  <c r="P55" i="3"/>
  <c r="U12" i="3"/>
  <c r="U11" i="3" s="1"/>
  <c r="G39" i="3"/>
  <c r="G42" i="3"/>
  <c r="O42" i="3"/>
  <c r="U79" i="3"/>
  <c r="U78" i="3" s="1"/>
  <c r="O81" i="3"/>
  <c r="U87" i="3"/>
  <c r="U86" i="3" s="1"/>
  <c r="M93" i="3"/>
  <c r="Q55" i="3"/>
  <c r="Q93" i="3" s="1"/>
  <c r="N45" i="3"/>
  <c r="H55" i="3"/>
  <c r="N11" i="3"/>
  <c r="N24" i="3"/>
  <c r="O30" i="3"/>
  <c r="G35" i="3"/>
  <c r="O61" i="3"/>
  <c r="U61" i="3" s="1"/>
  <c r="U57" i="3" s="1"/>
  <c r="P91" i="3"/>
  <c r="P93" i="3" s="1"/>
  <c r="E93" i="3"/>
  <c r="I55" i="3"/>
  <c r="G24" i="3"/>
  <c r="U31" i="3"/>
  <c r="U30" i="3" s="1"/>
  <c r="H91" i="3"/>
  <c r="H93" i="3" s="1"/>
  <c r="G45" i="3"/>
  <c r="O57" i="3"/>
  <c r="G11" i="3"/>
  <c r="G55" i="3" s="1"/>
  <c r="N30" i="3"/>
  <c r="G70" i="3"/>
  <c r="G78" i="3"/>
  <c r="G86" i="3"/>
  <c r="G91" i="3" s="1"/>
  <c r="E148" i="1"/>
  <c r="E179" i="1" s="1"/>
  <c r="E180" i="1" s="1"/>
  <c r="D89" i="1"/>
  <c r="E89" i="1"/>
  <c r="D179" i="1"/>
  <c r="U91" i="3" l="1"/>
  <c r="O91" i="3"/>
  <c r="G93" i="3"/>
  <c r="N55" i="3"/>
  <c r="N93" i="3" s="1"/>
  <c r="U51" i="3"/>
  <c r="U50" i="3" s="1"/>
  <c r="U55" i="3" s="1"/>
  <c r="O50" i="3"/>
  <c r="O55" i="3" s="1"/>
  <c r="D180" i="1"/>
  <c r="O93" i="3" l="1"/>
  <c r="U93" i="3"/>
</calcChain>
</file>

<file path=xl/sharedStrings.xml><?xml version="1.0" encoding="utf-8"?>
<sst xmlns="http://schemas.openxmlformats.org/spreadsheetml/2006/main" count="1174" uniqueCount="1047">
  <si>
    <t>Estado de Situación Financiera o Balance General</t>
  </si>
  <si>
    <t>- En miles de colones -</t>
  </si>
  <si>
    <t>Cuenta</t>
  </si>
  <si>
    <t>Descripción</t>
  </si>
  <si>
    <t>Nota</t>
  </si>
  <si>
    <t>1.</t>
  </si>
  <si>
    <t>ACTIVO</t>
  </si>
  <si>
    <t>1.1.</t>
  </si>
  <si>
    <t>Activo Corriente</t>
  </si>
  <si>
    <t>1.1.1.</t>
  </si>
  <si>
    <t>Efectivo y equivalentes de efectivo</t>
  </si>
  <si>
    <t>03</t>
  </si>
  <si>
    <t>1.1.1.01.</t>
  </si>
  <si>
    <t>Efectivo</t>
  </si>
  <si>
    <t>1.1.1.02.</t>
  </si>
  <si>
    <t>Equivalentes de efectivo</t>
  </si>
  <si>
    <t>1.1.2.</t>
  </si>
  <si>
    <t>Inversiones a corto plazo</t>
  </si>
  <si>
    <t>04</t>
  </si>
  <si>
    <t>1.1.2.01.</t>
  </si>
  <si>
    <t>Títulos y valores a valor razonable a corto plazo</t>
  </si>
  <si>
    <t>1.1.2.02.</t>
  </si>
  <si>
    <t>Títulos y valores a costo amortizado a corto plazo</t>
  </si>
  <si>
    <t>1.1.2.03.</t>
  </si>
  <si>
    <t>Instrumentos Derivados a corto plazo</t>
  </si>
  <si>
    <t>1.1.2.98.</t>
  </si>
  <si>
    <t>Otras inversiones a corto plazo</t>
  </si>
  <si>
    <t>1.1.2.99.</t>
  </si>
  <si>
    <t>Previsiones para deterioro de inversiones a corto plazo *</t>
  </si>
  <si>
    <t>1.1.3.</t>
  </si>
  <si>
    <t>Cuentas a cobrar a corto plazo</t>
  </si>
  <si>
    <t>05</t>
  </si>
  <si>
    <t>1.1.3.01.</t>
  </si>
  <si>
    <t>Impuestos a cobrar a corto plazo</t>
  </si>
  <si>
    <t>1.1.3.02.</t>
  </si>
  <si>
    <t>Contribuciones sociales a cobrar a corto plazo</t>
  </si>
  <si>
    <t>1.1.3.03.</t>
  </si>
  <si>
    <t>Ventas a cobrar a corto plazo</t>
  </si>
  <si>
    <t>1.1.3.04.</t>
  </si>
  <si>
    <t>Servicios y derechos a cobrar a corto plazo</t>
  </si>
  <si>
    <t>1.1.3.05.</t>
  </si>
  <si>
    <t>Ingresos de la propiedad a cobrar a corto plazo</t>
  </si>
  <si>
    <t>1.1.3.06.</t>
  </si>
  <si>
    <t>Transferencias a cobrar a corto plazo</t>
  </si>
  <si>
    <t>1.1.3.07.</t>
  </si>
  <si>
    <t>Préstamos a corto plazo</t>
  </si>
  <si>
    <t>1.1.3.08.</t>
  </si>
  <si>
    <t>Documentos a cobrar a corto plazo</t>
  </si>
  <si>
    <t>1.1.3.09.</t>
  </si>
  <si>
    <t>Anticipos a corto plazo</t>
  </si>
  <si>
    <t>1.1.3.10.</t>
  </si>
  <si>
    <t>Deudores por avales ejecutados a corto plazo</t>
  </si>
  <si>
    <t>1.1.3.11.</t>
  </si>
  <si>
    <t>Planillas salariales</t>
  </si>
  <si>
    <t>1.1.3.12.</t>
  </si>
  <si>
    <t>Beneficios Sociales</t>
  </si>
  <si>
    <t>1.1.3.97.</t>
  </si>
  <si>
    <t>Cuentas a cobrar en gestión judicial</t>
  </si>
  <si>
    <t>1.1.3.98.</t>
  </si>
  <si>
    <t>Otras cuentas a cobrar a corto plazo</t>
  </si>
  <si>
    <t>1.1.3.99.</t>
  </si>
  <si>
    <t>Previsiones para deterioro de cuentas a cobrar a corto plazo *</t>
  </si>
  <si>
    <t>1.1.4.</t>
  </si>
  <si>
    <t>Inventarios</t>
  </si>
  <si>
    <t>06</t>
  </si>
  <si>
    <t>1.1.4.01.</t>
  </si>
  <si>
    <t>Materiales y suministros para consumo y prestación de servicios</t>
  </si>
  <si>
    <t>1.1.4.02.</t>
  </si>
  <si>
    <t>Bienes para la venta</t>
  </si>
  <si>
    <t>1.1.4.03.</t>
  </si>
  <si>
    <t>Materias primas y bienes en producción</t>
  </si>
  <si>
    <t>1.1.4.04.</t>
  </si>
  <si>
    <t>Bienes a Transferir sin contraprestación - Donaciones</t>
  </si>
  <si>
    <t>1.1.4.99.</t>
  </si>
  <si>
    <t>Previsiones para deterioro y pérdidas de inventario *</t>
  </si>
  <si>
    <t>1.1.9.</t>
  </si>
  <si>
    <t>Otros activos a corto plazo</t>
  </si>
  <si>
    <t>07</t>
  </si>
  <si>
    <t>1.1.9.01.</t>
  </si>
  <si>
    <t>Gastos a devengar a corto plazo</t>
  </si>
  <si>
    <t>1.1.9.02.</t>
  </si>
  <si>
    <t>Cuentas transitorias</t>
  </si>
  <si>
    <t>1.1.9.99.</t>
  </si>
  <si>
    <t>Activos a corto plazo sujetos a depuración contable</t>
  </si>
  <si>
    <t>Total del Activo Corriente</t>
  </si>
  <si>
    <t>1.2.</t>
  </si>
  <si>
    <t>Activo No Corriente</t>
  </si>
  <si>
    <t>1.2.2.</t>
  </si>
  <si>
    <t>Inversiones a largo plazo</t>
  </si>
  <si>
    <t>08</t>
  </si>
  <si>
    <t>1.2.2.01.</t>
  </si>
  <si>
    <t>Títulos y valores a valor razonable a largo plazo</t>
  </si>
  <si>
    <t>1.2.2.02.</t>
  </si>
  <si>
    <t>Títulos y valores a costo amortizado a largo plazo</t>
  </si>
  <si>
    <t>1.2.2.03.</t>
  </si>
  <si>
    <t>Instrumentos Derivados a largo plazo</t>
  </si>
  <si>
    <t>1.2.2.98.</t>
  </si>
  <si>
    <t>Otras inversiones a largo plazo</t>
  </si>
  <si>
    <t>1.2.2.99.</t>
  </si>
  <si>
    <t>Previsiones para deterioro de inversiones a largo plazo *</t>
  </si>
  <si>
    <t>1.2.3.</t>
  </si>
  <si>
    <t>Cuentas a cobrar a largo plazo</t>
  </si>
  <si>
    <t>09</t>
  </si>
  <si>
    <t>1.2.3.03.</t>
  </si>
  <si>
    <t>Ventas a cobrar a largo plazo</t>
  </si>
  <si>
    <t>1.2.3.07.</t>
  </si>
  <si>
    <t>Préstamos a largo plazo</t>
  </si>
  <si>
    <t>1.2.3.08.</t>
  </si>
  <si>
    <t>Documentos a cobrar a largo plazo</t>
  </si>
  <si>
    <t>1.2.3.09.</t>
  </si>
  <si>
    <t>Anticipos a largo plazo</t>
  </si>
  <si>
    <t>1.2.3.10.</t>
  </si>
  <si>
    <t>Deudores por avales ejecutados a largo plazo</t>
  </si>
  <si>
    <t>1.2.3.98.</t>
  </si>
  <si>
    <t>Otras cuentas a cobrar a largo plazo</t>
  </si>
  <si>
    <t>1.2.3.99.</t>
  </si>
  <si>
    <t>Previsiones para deterioro de cuentas a cobrar a largo plazo *</t>
  </si>
  <si>
    <t>1.2.5.</t>
  </si>
  <si>
    <t>Bienes no concesionados</t>
  </si>
  <si>
    <t>10</t>
  </si>
  <si>
    <t>1.2.5.01.</t>
  </si>
  <si>
    <t>Propiedades, planta y equipos explotados</t>
  </si>
  <si>
    <t>1.2.5.02.</t>
  </si>
  <si>
    <t>Propiedades de inversión</t>
  </si>
  <si>
    <t>1.2.5.03.</t>
  </si>
  <si>
    <t>Activos biológicos no concesionados</t>
  </si>
  <si>
    <t>1.2.5.04.</t>
  </si>
  <si>
    <t>Bienes de infraestructura y de beneficio y uso público en servicio</t>
  </si>
  <si>
    <t>1.2.5.05.</t>
  </si>
  <si>
    <t>Bienes históricos y culturales</t>
  </si>
  <si>
    <t>1.2.5.06.</t>
  </si>
  <si>
    <t>Recursos naturales en explotación</t>
  </si>
  <si>
    <t>1.2.5.07.</t>
  </si>
  <si>
    <t>Recursos naturales en conservación</t>
  </si>
  <si>
    <t>1.2.5.08.</t>
  </si>
  <si>
    <t>Bienes intangibles no concesionados</t>
  </si>
  <si>
    <t>1.2.5.99.</t>
  </si>
  <si>
    <t>Bienes no concesionados en proceso de producción</t>
  </si>
  <si>
    <t>1.2.6.</t>
  </si>
  <si>
    <t>Bienes concesionados</t>
  </si>
  <si>
    <t>11</t>
  </si>
  <si>
    <t>1.2.6.01.</t>
  </si>
  <si>
    <t>Propiedades, planta y equipos concesionados</t>
  </si>
  <si>
    <t>1.2.6.03.</t>
  </si>
  <si>
    <t>Activos biológicos concesionados</t>
  </si>
  <si>
    <t>1.2.6.04.</t>
  </si>
  <si>
    <t>Bienes de infraestructura y de beneficio y uso público concesionados</t>
  </si>
  <si>
    <t>1.2.6.06.</t>
  </si>
  <si>
    <t>Recursos naturales concesionados</t>
  </si>
  <si>
    <t>1.2.6.08.</t>
  </si>
  <si>
    <t>Bienes intangibles concesionados</t>
  </si>
  <si>
    <t>1.2.6.99.</t>
  </si>
  <si>
    <t>Bienes concesionados en proceso de producción</t>
  </si>
  <si>
    <t>1.2.7.</t>
  </si>
  <si>
    <t>Inversiones patrimoniales - Método de participación</t>
  </si>
  <si>
    <t>12</t>
  </si>
  <si>
    <t>1.2.7.01.</t>
  </si>
  <si>
    <t>Inversiones patrimoniales en el sector privado interno</t>
  </si>
  <si>
    <t>1.2.7.02.</t>
  </si>
  <si>
    <t>Inversiones patrimoniales en el sector público interno</t>
  </si>
  <si>
    <t>1.2.7.03.</t>
  </si>
  <si>
    <t>Inversiones patrimoniales en el sector externo</t>
  </si>
  <si>
    <t>1.2.7.04.</t>
  </si>
  <si>
    <t>Inversiones patrimoniales en fideicomisos</t>
  </si>
  <si>
    <t>1.2.9.</t>
  </si>
  <si>
    <t>Otros activos a largo plazo</t>
  </si>
  <si>
    <t>13</t>
  </si>
  <si>
    <t>1.2.9.01.</t>
  </si>
  <si>
    <t>Gastos a devengar a largo plazo</t>
  </si>
  <si>
    <t>1.2.9.03.</t>
  </si>
  <si>
    <t>Objetos de valor</t>
  </si>
  <si>
    <t>1.2.9.99.</t>
  </si>
  <si>
    <t>Activos a largo plazo sujetos a depuración contable</t>
  </si>
  <si>
    <t>Total del Activo no Corriente</t>
  </si>
  <si>
    <t>TOTAL DEL ACTIVO</t>
  </si>
  <si>
    <t xml:space="preserve"> </t>
  </si>
  <si>
    <t>2.</t>
  </si>
  <si>
    <t>PASIVO</t>
  </si>
  <si>
    <t>2.1.</t>
  </si>
  <si>
    <t>Pasivo Corriente</t>
  </si>
  <si>
    <t>2.1.1.</t>
  </si>
  <si>
    <t>Deudas a corto plazo</t>
  </si>
  <si>
    <t>14</t>
  </si>
  <si>
    <t>2.1.1.01.</t>
  </si>
  <si>
    <t>Deudas comerciales a corto plazo</t>
  </si>
  <si>
    <t>2.1.1.02.</t>
  </si>
  <si>
    <t>Deudas sociales y fiscales a corto plazo</t>
  </si>
  <si>
    <t>2.1.1.03.</t>
  </si>
  <si>
    <t>Transferencias a pagar a corto plazo</t>
  </si>
  <si>
    <t>2.1.1.04.</t>
  </si>
  <si>
    <t>Documentos a pagar a corto plazo</t>
  </si>
  <si>
    <t>2.1.1.05.</t>
  </si>
  <si>
    <t>Inversiones patrimoniales a pagar a corto plazo</t>
  </si>
  <si>
    <t>2.1.1.06.</t>
  </si>
  <si>
    <t>Deudas por avales ejecutados a corto plazo</t>
  </si>
  <si>
    <t>2.1.1.07.</t>
  </si>
  <si>
    <t>Deudas por anticipos a corto plazo</t>
  </si>
  <si>
    <t>2.1.1.08.</t>
  </si>
  <si>
    <t>Deudas por Planillas salariales</t>
  </si>
  <si>
    <t>2.1.1.13.</t>
  </si>
  <si>
    <t>Deudas por Creditos Fiscales a favor de terceros c/p</t>
  </si>
  <si>
    <t>2.1.1.99.</t>
  </si>
  <si>
    <t>Otras deudas a corto plazo</t>
  </si>
  <si>
    <t>2.1.2.</t>
  </si>
  <si>
    <t>Endeudamiento público a corto plazo</t>
  </si>
  <si>
    <t>15</t>
  </si>
  <si>
    <t>2.1.2.01.</t>
  </si>
  <si>
    <t>Títulos y valores de la deuda pública a pagar a corto plazo</t>
  </si>
  <si>
    <t>2.1.2.02.</t>
  </si>
  <si>
    <t>Préstamos a pagar a corto plazo</t>
  </si>
  <si>
    <t>2.1.2.03.</t>
  </si>
  <si>
    <t>Deudas asumidas a corto plazo</t>
  </si>
  <si>
    <t>2.1.2.04.</t>
  </si>
  <si>
    <t>Endeudamiento de Tesorería a corto plazo</t>
  </si>
  <si>
    <t>2.1.2.05.</t>
  </si>
  <si>
    <t>Endeudamiento público a valor razonable</t>
  </si>
  <si>
    <t>2.1.3.</t>
  </si>
  <si>
    <t>Fondos de terceros y en garantía</t>
  </si>
  <si>
    <t>16</t>
  </si>
  <si>
    <t>2.1.3.01.</t>
  </si>
  <si>
    <t>Fondos de terceros en la Caja Única</t>
  </si>
  <si>
    <t>2.1.3.02.</t>
  </si>
  <si>
    <t>Recaudación por cuenta de terceros</t>
  </si>
  <si>
    <t>2.1.3.03.</t>
  </si>
  <si>
    <t>Depósitos en garantía</t>
  </si>
  <si>
    <t>2.1.3.99.</t>
  </si>
  <si>
    <t>Otros fondos de terceros</t>
  </si>
  <si>
    <t>2.1.4.</t>
  </si>
  <si>
    <t>Provisiones y reservas técnicas a corto plazo</t>
  </si>
  <si>
    <t>17</t>
  </si>
  <si>
    <t>2.1.4.01.</t>
  </si>
  <si>
    <t>Provisiones a corto plazo</t>
  </si>
  <si>
    <t>2.1.4.02.</t>
  </si>
  <si>
    <t>Reservas técnicas a corto plazo</t>
  </si>
  <si>
    <t>2.1.9.</t>
  </si>
  <si>
    <t>Otros pasivos a corto plazo</t>
  </si>
  <si>
    <t>18</t>
  </si>
  <si>
    <t>2.1.9.01.</t>
  </si>
  <si>
    <t>Ingresos a devengar a corto plazo</t>
  </si>
  <si>
    <t>2.1.9.02.</t>
  </si>
  <si>
    <t>Instrumentos Derivados a pagar a corto plazo</t>
  </si>
  <si>
    <t>2.1.9.99.</t>
  </si>
  <si>
    <t>Pasivos a corto plazo sujetos a depuración contable</t>
  </si>
  <si>
    <t>Total del Pasivo Corriente</t>
  </si>
  <si>
    <t>2.2.</t>
  </si>
  <si>
    <t>Pasivo No Corriente</t>
  </si>
  <si>
    <t>2.2.1.</t>
  </si>
  <si>
    <t>Deudas a largo plazo</t>
  </si>
  <si>
    <t>19</t>
  </si>
  <si>
    <t>2.2.1.01.</t>
  </si>
  <si>
    <t>Deudas comerciales a largo plazo</t>
  </si>
  <si>
    <t>2.2.1.02.</t>
  </si>
  <si>
    <t>Deudas sociales y fiscales a largo plazo</t>
  </si>
  <si>
    <t>2.2.1.04.</t>
  </si>
  <si>
    <t>Documentos a pagar a largo plazo</t>
  </si>
  <si>
    <t>2.2.1.05.</t>
  </si>
  <si>
    <t>Inversiones patrimoniales a pagar a largo plazo</t>
  </si>
  <si>
    <t>2.2.1.06.</t>
  </si>
  <si>
    <t>Deudas por avales ejecutados a largo plazo</t>
  </si>
  <si>
    <t>2.2.1.07.</t>
  </si>
  <si>
    <t>Deudas por anticipos a largo plazo</t>
  </si>
  <si>
    <t>2.2.1.99.</t>
  </si>
  <si>
    <t>Otras deudas a largo plazo</t>
  </si>
  <si>
    <t>2.2.2.</t>
  </si>
  <si>
    <t>Endeudamiento público a largo plazo</t>
  </si>
  <si>
    <t>20</t>
  </si>
  <si>
    <t>2.2.2.01.</t>
  </si>
  <si>
    <t>Títulos y valores de la deuda pública a pagar a largo plazo</t>
  </si>
  <si>
    <t>2.2.2.02.</t>
  </si>
  <si>
    <t>Préstamos a pagar a largo plazo</t>
  </si>
  <si>
    <t>2.2.2.03.</t>
  </si>
  <si>
    <t>Deudas asumidas a largo plazo</t>
  </si>
  <si>
    <t>2.2.3.</t>
  </si>
  <si>
    <t>21</t>
  </si>
  <si>
    <t>2.2.3.01.</t>
  </si>
  <si>
    <t>2.2.3.99.</t>
  </si>
  <si>
    <t>2.2.4.</t>
  </si>
  <si>
    <t>Provisiones y reservas técnicas a largo plazo</t>
  </si>
  <si>
    <t>22</t>
  </si>
  <si>
    <t>2.2.4.01.</t>
  </si>
  <si>
    <t>Provisiones a largo plazo</t>
  </si>
  <si>
    <t>2.2.4.02.</t>
  </si>
  <si>
    <t>Reservas técnicas a largo plazo</t>
  </si>
  <si>
    <t>2.2.9.</t>
  </si>
  <si>
    <t>Otros pasivos a largo plazo</t>
  </si>
  <si>
    <t>23</t>
  </si>
  <si>
    <t>2.2.9.01.</t>
  </si>
  <si>
    <t>Ingresos a devengar a largo plazo</t>
  </si>
  <si>
    <t>2.2.9.02.</t>
  </si>
  <si>
    <t>Instrumentos Derivados a pagar a largo plazo</t>
  </si>
  <si>
    <t>2.2.9.99.</t>
  </si>
  <si>
    <t>Pasivos a largo plazo sujetos a depuración contable</t>
  </si>
  <si>
    <t>Total del Pasivo no Corriente</t>
  </si>
  <si>
    <t>TOTAL DEL PASIVO</t>
  </si>
  <si>
    <t>3.</t>
  </si>
  <si>
    <t>PATRIMONIO</t>
  </si>
  <si>
    <t>3.1.</t>
  </si>
  <si>
    <t>Patrimonio público</t>
  </si>
  <si>
    <t>3.1.1.</t>
  </si>
  <si>
    <t>Capital</t>
  </si>
  <si>
    <t>24</t>
  </si>
  <si>
    <t>3.1.1.01.</t>
  </si>
  <si>
    <t>Capital inicial</t>
  </si>
  <si>
    <t>3.1.1.02.</t>
  </si>
  <si>
    <t>Incorporaciones al capital</t>
  </si>
  <si>
    <t>3.1.2.</t>
  </si>
  <si>
    <t>Transferencias de capital</t>
  </si>
  <si>
    <t>25</t>
  </si>
  <si>
    <t>3.1.2.01.</t>
  </si>
  <si>
    <t>Donaciones de capital</t>
  </si>
  <si>
    <t>3.1.2.99.</t>
  </si>
  <si>
    <t>Otras transferencias de capital</t>
  </si>
  <si>
    <t>3.1.3.</t>
  </si>
  <si>
    <t>Reservas</t>
  </si>
  <si>
    <t>26</t>
  </si>
  <si>
    <t>3.1.3.01.</t>
  </si>
  <si>
    <t>Revaluación de bienes</t>
  </si>
  <si>
    <t>3.1.3.99.</t>
  </si>
  <si>
    <t>Otras reservas</t>
  </si>
  <si>
    <t>3.1.4.</t>
  </si>
  <si>
    <t>Variaciones no asignables a reservas</t>
  </si>
  <si>
    <t>27</t>
  </si>
  <si>
    <t>3.1.4.01.</t>
  </si>
  <si>
    <t>Diferencias de conversión de moneda extranjera</t>
  </si>
  <si>
    <t>3.1.4.02.</t>
  </si>
  <si>
    <t>Diferencias de valor razonable de activos financieros destinados a la venta</t>
  </si>
  <si>
    <t>3.1.4.03.</t>
  </si>
  <si>
    <t>Diferencias de valor razonable de instrumentos financieros designados como cobertura</t>
  </si>
  <si>
    <t>3.1.4.99.</t>
  </si>
  <si>
    <t>Otras variaciones no asignables a reservas</t>
  </si>
  <si>
    <t>3.1.5.</t>
  </si>
  <si>
    <t>Resultados acumulados</t>
  </si>
  <si>
    <t>28</t>
  </si>
  <si>
    <t>3.1.5.01.</t>
  </si>
  <si>
    <t>Resultados acumulados de ejercicios anteriores</t>
  </si>
  <si>
    <t>3.1.5.02.</t>
  </si>
  <si>
    <t>Resultado del ejercicio</t>
  </si>
  <si>
    <t>3.2.</t>
  </si>
  <si>
    <t>Intereses minoritarios</t>
  </si>
  <si>
    <t>3.2.1.</t>
  </si>
  <si>
    <t>Intereses minoritarios - Participaciones en el patrimonio de entidades controladas</t>
  </si>
  <si>
    <t>29</t>
  </si>
  <si>
    <t>3.2.1.01.</t>
  </si>
  <si>
    <t>Intereses minoritarios - Participaciones en el patrimonio de entidades del sector gobierno general</t>
  </si>
  <si>
    <t>3.2.1.02.</t>
  </si>
  <si>
    <t>Intereses minoritarios - Participaciones en el patrimonio de empresas públicas e instituciones públicas financieras</t>
  </si>
  <si>
    <t>3.2.2.</t>
  </si>
  <si>
    <t>Intereses minoritarios - Evolución</t>
  </si>
  <si>
    <t>30</t>
  </si>
  <si>
    <t>3.2.2.01.</t>
  </si>
  <si>
    <t>Intereses minoritarios - Evolución por reservas</t>
  </si>
  <si>
    <t>3.2.2.02.</t>
  </si>
  <si>
    <t>Intereses minoritarios - Evolución por variaciones no asignables a reservas</t>
  </si>
  <si>
    <t>3.2.2.03.</t>
  </si>
  <si>
    <t>Intereses minoritarios - Evolución por resultados acumulados</t>
  </si>
  <si>
    <t>3.2.2.99.</t>
  </si>
  <si>
    <t>Intereses minoritarios - Evolución por otros componentes del patrimonio</t>
  </si>
  <si>
    <t>TOTAL DEL PATRIMONIO</t>
  </si>
  <si>
    <t>TOTAL DEL PASIVO Y PATRIMONIO</t>
  </si>
  <si>
    <t>Elaborado por:</t>
  </si>
  <si>
    <t>Revisado por:</t>
  </si>
  <si>
    <t>Aprobado por:</t>
  </si>
  <si>
    <t>Estado de Rendimiento Financiera</t>
  </si>
  <si>
    <t>4.</t>
  </si>
  <si>
    <t>INGRESOS</t>
  </si>
  <si>
    <t>4.1.</t>
  </si>
  <si>
    <t>Impuestos</t>
  </si>
  <si>
    <t>4.1.1.</t>
  </si>
  <si>
    <t>Impuestos sobre los ingresos, las utilidades y las ganancias de capital</t>
  </si>
  <si>
    <t>4.1.1.01.</t>
  </si>
  <si>
    <t>Impuestos sobre los ingresos y utilidades de personas físicas</t>
  </si>
  <si>
    <t>4.1.1.02.</t>
  </si>
  <si>
    <t>Impuestos sobre los ingresos y utilidades de personas jurídicas</t>
  </si>
  <si>
    <t>4.1.1.03.</t>
  </si>
  <si>
    <t>Impuestos sobre dividendos e intereses de títulos valores</t>
  </si>
  <si>
    <t>4.1.1.99.</t>
  </si>
  <si>
    <t>Otros impuestos sobre los ingresos, las utilidades y las ganancias de capital</t>
  </si>
  <si>
    <t>4.1.2.</t>
  </si>
  <si>
    <t>Impuestos sobre la propiedad</t>
  </si>
  <si>
    <t>32</t>
  </si>
  <si>
    <t>4.1.2.01.</t>
  </si>
  <si>
    <t>Impuesto sobre la propiedad de bienes inmuebles</t>
  </si>
  <si>
    <t>4.1.2.02.</t>
  </si>
  <si>
    <t>Impuesto sobre la propiedad de vehículos, aeronaves y embarcaciones</t>
  </si>
  <si>
    <t>4.1.2.03.</t>
  </si>
  <si>
    <t>Impuesto sobre el patrimonio</t>
  </si>
  <si>
    <t>4.1.2.04.</t>
  </si>
  <si>
    <t>Impuesto sobre los traspasos de bienes inmuebles</t>
  </si>
  <si>
    <t>4.1.2.05.</t>
  </si>
  <si>
    <t>Impuesto a los traspasos de vehículos, aeronaves y embarcaciones</t>
  </si>
  <si>
    <t>4.1.2.99.</t>
  </si>
  <si>
    <t>Otros impuestos a la propiedad</t>
  </si>
  <si>
    <t>4.1.3.</t>
  </si>
  <si>
    <t>Impuestos sobre bienes y servicios</t>
  </si>
  <si>
    <t>33</t>
  </si>
  <si>
    <t>4.1.3.01.</t>
  </si>
  <si>
    <t>Impuestos generales y selectivos sobre ventas y consumo</t>
  </si>
  <si>
    <t>4.1.3.02.</t>
  </si>
  <si>
    <t>Impuestos específicos sobre la producción y consumo de bienes y servicios</t>
  </si>
  <si>
    <t>4.1.3.99.</t>
  </si>
  <si>
    <t>Otros impuestos sobre bienes y servicios</t>
  </si>
  <si>
    <t>4.1.4.</t>
  </si>
  <si>
    <t>Impuestos sobre el comercio exterior y transacciones internacionales</t>
  </si>
  <si>
    <t>34</t>
  </si>
  <si>
    <t>4.1.4.01.</t>
  </si>
  <si>
    <t>Impuestos a las importaciones</t>
  </si>
  <si>
    <t>4.1.4.02.</t>
  </si>
  <si>
    <t>Impuestos a las exportaciones</t>
  </si>
  <si>
    <t>4.1.4.99.</t>
  </si>
  <si>
    <t>Otros impuestos sobre el comercio exterior y transacciones internacionales</t>
  </si>
  <si>
    <t>4.1.9.</t>
  </si>
  <si>
    <t>Otros impuestos</t>
  </si>
  <si>
    <t>35</t>
  </si>
  <si>
    <t>4.1.9.99.</t>
  </si>
  <si>
    <t>Otros impuestos sin discriminar</t>
  </si>
  <si>
    <t>4.2.</t>
  </si>
  <si>
    <t>Contribuciones sociales</t>
  </si>
  <si>
    <t>4.2.1.</t>
  </si>
  <si>
    <t>Contribuciones a la seguridad social</t>
  </si>
  <si>
    <t>36</t>
  </si>
  <si>
    <t>4.2.1.01.</t>
  </si>
  <si>
    <t>Contribuciones al seguro de pensiones</t>
  </si>
  <si>
    <t>4.2.1.02.</t>
  </si>
  <si>
    <t>Contribuciones a regímenes especiales de pensiones</t>
  </si>
  <si>
    <t>4.2.1.03.</t>
  </si>
  <si>
    <t>Contribuciones al seguro de salud</t>
  </si>
  <si>
    <t>4.2.9.</t>
  </si>
  <si>
    <t>Contribuciones sociales diversas</t>
  </si>
  <si>
    <t>37</t>
  </si>
  <si>
    <t>4.2.9.99.</t>
  </si>
  <si>
    <t>Otras contribuciones sociales</t>
  </si>
  <si>
    <t>4.3.</t>
  </si>
  <si>
    <t>Multas, sanciones, remates y confiscaciones de origen no tributario</t>
  </si>
  <si>
    <t>4.3.1.</t>
  </si>
  <si>
    <t>Multas y sanciones administrativas</t>
  </si>
  <si>
    <t>38</t>
  </si>
  <si>
    <t>4.3.1.01.</t>
  </si>
  <si>
    <t>Multas de tránsito</t>
  </si>
  <si>
    <t>4.3.1.02.</t>
  </si>
  <si>
    <t>Multas por atraso en el pago de bienes y servicios</t>
  </si>
  <si>
    <t>4.3.1.03.</t>
  </si>
  <si>
    <t>Sanciones administrativas</t>
  </si>
  <si>
    <t>4.3.1.99.</t>
  </si>
  <si>
    <t>Otras multas</t>
  </si>
  <si>
    <t>4.3.2.</t>
  </si>
  <si>
    <t>Remates y confiscaciones de origen no tributario</t>
  </si>
  <si>
    <t>39</t>
  </si>
  <si>
    <t>4.3.2.99.</t>
  </si>
  <si>
    <t>Otros remates y confiscaciones de origen no tributario</t>
  </si>
  <si>
    <t>4.4.</t>
  </si>
  <si>
    <t>Ingresos y resultados positivos por ventas</t>
  </si>
  <si>
    <t>4.4.1.</t>
  </si>
  <si>
    <t>Ventas de bienes y servicios</t>
  </si>
  <si>
    <t>40</t>
  </si>
  <si>
    <t>4.4.1.01.</t>
  </si>
  <si>
    <t>Ventas de bienes</t>
  </si>
  <si>
    <t>4.4.1.02.</t>
  </si>
  <si>
    <t>Ventas de servicios</t>
  </si>
  <si>
    <t>4.4.2.</t>
  </si>
  <si>
    <t>Derechos administrativos</t>
  </si>
  <si>
    <t>41</t>
  </si>
  <si>
    <t>4.4.2.01.</t>
  </si>
  <si>
    <t>Derechos administrativos a los servicios de transporte</t>
  </si>
  <si>
    <t>4.4.2.99.</t>
  </si>
  <si>
    <t>Otros derechos administrativos</t>
  </si>
  <si>
    <t>4.4.3.</t>
  </si>
  <si>
    <t>Comisiones por préstamos</t>
  </si>
  <si>
    <t>42</t>
  </si>
  <si>
    <t>4.4.3.01.</t>
  </si>
  <si>
    <t>Comisiones por préstamos al sector privado interno</t>
  </si>
  <si>
    <t>4.4.3.02.</t>
  </si>
  <si>
    <t>Comisiones por préstamos al sector público interno</t>
  </si>
  <si>
    <t>4.4.3.03.</t>
  </si>
  <si>
    <t>Comisiones por préstamos al sector externo</t>
  </si>
  <si>
    <t>4.4.4.</t>
  </si>
  <si>
    <t>Resultados positivos por ventas de inversiones</t>
  </si>
  <si>
    <t>43</t>
  </si>
  <si>
    <t>4.4.4.01.</t>
  </si>
  <si>
    <t>Resultados positivos por ventas de inversiones patrimoniales - Método de participación</t>
  </si>
  <si>
    <t>4.4.4.98.</t>
  </si>
  <si>
    <t xml:space="preserve">Resultados positivos por ventas de otras inversiones </t>
  </si>
  <si>
    <t>4.4.5.</t>
  </si>
  <si>
    <t>Resultados positivos por ventas e intercambio de bienes</t>
  </si>
  <si>
    <t>44</t>
  </si>
  <si>
    <t>4.4.5.01.</t>
  </si>
  <si>
    <t>Resultados positivos por ventas de construcciones terminadas</t>
  </si>
  <si>
    <t>4.4.5.02.</t>
  </si>
  <si>
    <t>Resultados positivos por ventas de propiedades, planta y equipo</t>
  </si>
  <si>
    <t>4.4.5.03.</t>
  </si>
  <si>
    <t>Resultados positivos por ventas de activos biológicos</t>
  </si>
  <si>
    <t>4.4.5.04.</t>
  </si>
  <si>
    <t>Resultados positivos por ventas de bienes intangibles</t>
  </si>
  <si>
    <t>4.4.5.05.</t>
  </si>
  <si>
    <t>Resultados positivos por ventas por arrendamientos financieros</t>
  </si>
  <si>
    <t>4.4.5.06.</t>
  </si>
  <si>
    <t>Resultados positivos por intercambio de propiedades, planta y equipo</t>
  </si>
  <si>
    <t>4.4.5.07.</t>
  </si>
  <si>
    <t>Resultados positivos por intercambio de bienes intangibles</t>
  </si>
  <si>
    <t>4.4.5.08.</t>
  </si>
  <si>
    <t>Resultados positivos por intercambio de Inventario</t>
  </si>
  <si>
    <t>4.4.5.09.</t>
  </si>
  <si>
    <t>Resultados positivos por la entrega de activos como medio de pago de impuestos</t>
  </si>
  <si>
    <t>4.4.6.</t>
  </si>
  <si>
    <t>Resultados positivos por la recuperacion de dinero mal agreditado de periodos anteriores</t>
  </si>
  <si>
    <t>45</t>
  </si>
  <si>
    <t>4.4.6.01.</t>
  </si>
  <si>
    <t>Resultados positivos por la recuperacion de sumas de periodos anteriores</t>
  </si>
  <si>
    <t>4.5.</t>
  </si>
  <si>
    <t>Ingresos de la propiedad</t>
  </si>
  <si>
    <t>4.5.1.</t>
  </si>
  <si>
    <t>Rentas de inversiones y de colocación de efectivo</t>
  </si>
  <si>
    <t>46</t>
  </si>
  <si>
    <t>4.5.1.01.</t>
  </si>
  <si>
    <t>Intereses por equivalentes de efectivo</t>
  </si>
  <si>
    <t>4.5.1.02.</t>
  </si>
  <si>
    <t>Intereses por títulos y valores a costo amortizado</t>
  </si>
  <si>
    <t>4.5.1.98.</t>
  </si>
  <si>
    <t>Resultados positivos de otras inversiones</t>
  </si>
  <si>
    <t>4.5.2.</t>
  </si>
  <si>
    <t>Alquileres y derechos sobre bienes</t>
  </si>
  <si>
    <t>47</t>
  </si>
  <si>
    <t>4.5.2.01.</t>
  </si>
  <si>
    <t>Alquileres</t>
  </si>
  <si>
    <t>4.5.2.02.</t>
  </si>
  <si>
    <t>Ingresos por concesiones</t>
  </si>
  <si>
    <t>4.5.2.03.</t>
  </si>
  <si>
    <t>Derechos sobre bienes intangibles</t>
  </si>
  <si>
    <t>4.5.9.</t>
  </si>
  <si>
    <t>Otros ingresos de la propiedad</t>
  </si>
  <si>
    <t>48</t>
  </si>
  <si>
    <t>4.5.9.03.</t>
  </si>
  <si>
    <t>Intereses por ventas</t>
  </si>
  <si>
    <t>4.5.9.07.</t>
  </si>
  <si>
    <t>Intereses por préstamos</t>
  </si>
  <si>
    <t>4.5.9.08.</t>
  </si>
  <si>
    <t>Intereses por documentos a cobrar</t>
  </si>
  <si>
    <t>4.5.9.10.</t>
  </si>
  <si>
    <t>Intereses por deudores por avales ejecutados</t>
  </si>
  <si>
    <t>4.5.9.97.</t>
  </si>
  <si>
    <t>Intereses por cuentas a cobrar en gestión judicial</t>
  </si>
  <si>
    <t>4.5.9.99.</t>
  </si>
  <si>
    <t>Intereses por otras cuentas a cobrar</t>
  </si>
  <si>
    <t>4.6.</t>
  </si>
  <si>
    <t>Transferencias</t>
  </si>
  <si>
    <t>4.6.1.</t>
  </si>
  <si>
    <t>Transferencias corrientes</t>
  </si>
  <si>
    <t>49</t>
  </si>
  <si>
    <t>4.6.1.01.</t>
  </si>
  <si>
    <t>Transferencias corrientes del sector privado interno</t>
  </si>
  <si>
    <t>4.6.1.02.</t>
  </si>
  <si>
    <t>Transferencias corrientes del sector público interno</t>
  </si>
  <si>
    <t>4.6.1.03.</t>
  </si>
  <si>
    <t>Transferencias corrientes del sector externo</t>
  </si>
  <si>
    <t>4.6.2.</t>
  </si>
  <si>
    <t>50</t>
  </si>
  <si>
    <t>4.6.2.01.</t>
  </si>
  <si>
    <t>Transferencias de capital del sector privado interno</t>
  </si>
  <si>
    <t>4.6.2.02.</t>
  </si>
  <si>
    <t>Transferencias de capital del sector público interno</t>
  </si>
  <si>
    <t>4.6.2.03.</t>
  </si>
  <si>
    <t>Transferencias de capital del sector externo</t>
  </si>
  <si>
    <t>4.9.</t>
  </si>
  <si>
    <t>Otros ingresos</t>
  </si>
  <si>
    <t>4.9.1.</t>
  </si>
  <si>
    <t>Resultados positivos por tenencia y por exposición a la inflación</t>
  </si>
  <si>
    <t>51</t>
  </si>
  <si>
    <t>4.9.1.01.</t>
  </si>
  <si>
    <t>Diferencias de cambio positivas por activos</t>
  </si>
  <si>
    <t>4.9.1.02.</t>
  </si>
  <si>
    <t>Diferencias de cambio positivas por pasivos</t>
  </si>
  <si>
    <t>4.9.1.03.</t>
  </si>
  <si>
    <t>Resultados positivos por tenencia de activos no derivados</t>
  </si>
  <si>
    <t>4.9.1.04.</t>
  </si>
  <si>
    <t>Resultados positivos por tenencia de pasivos no derivados</t>
  </si>
  <si>
    <t>4.9.1.05.</t>
  </si>
  <si>
    <t>Resultados positivos por tenencia de instrumentos financieros derivados</t>
  </si>
  <si>
    <t>4.9.1.06.</t>
  </si>
  <si>
    <t>Resultado positivo por exposición a la inflación</t>
  </si>
  <si>
    <t>4.9.2.</t>
  </si>
  <si>
    <t>Reversión de consumo de bienes</t>
  </si>
  <si>
    <t>52</t>
  </si>
  <si>
    <t>4.9.2.01.</t>
  </si>
  <si>
    <t>Reversión de consumo de bienes no concesionados</t>
  </si>
  <si>
    <t>4.9.2.02.</t>
  </si>
  <si>
    <t>Reversión de consumo de bienes concesionados</t>
  </si>
  <si>
    <t>4.9.3.</t>
  </si>
  <si>
    <t>Reversión de pérdidas por deterioro y desvalorización de bienes</t>
  </si>
  <si>
    <t>53</t>
  </si>
  <si>
    <t>4.9.3.01.</t>
  </si>
  <si>
    <t>Reversión de deterioro y desvalorización de bienes no concesionados</t>
  </si>
  <si>
    <t>4.9.3.02.</t>
  </si>
  <si>
    <t>Reversión de deterioro y desvalorización de bienes concesionados</t>
  </si>
  <si>
    <t>4.9.3.03.</t>
  </si>
  <si>
    <t xml:space="preserve">Reversión de deterioro y desvalorización de inventarios por materiales y suministros para consumo y prestación de servicios </t>
  </si>
  <si>
    <t>4.9.3.04.</t>
  </si>
  <si>
    <t>Reversión de deterioro y desvalorización de inventarios por bienes para la venta</t>
  </si>
  <si>
    <t>4.9.3.05.</t>
  </si>
  <si>
    <t>Reversión de deterioro y desvalorización de inventarios por materias primas y bienes en producción</t>
  </si>
  <si>
    <t>4.9.4.</t>
  </si>
  <si>
    <t>Recuperación de previsiones</t>
  </si>
  <si>
    <t>54</t>
  </si>
  <si>
    <t>4.9.4.01.</t>
  </si>
  <si>
    <t>Recuperación de previsiones para deterioro de inversiones</t>
  </si>
  <si>
    <t>4.9.4.02.</t>
  </si>
  <si>
    <t>Recuperación de previsiones para deterioro de cuentas a cobrar</t>
  </si>
  <si>
    <t>4.9.4.03.</t>
  </si>
  <si>
    <t>Recuperación de previsiones para deterioro y pérdidas de inventarios</t>
  </si>
  <si>
    <t>4.9.5.</t>
  </si>
  <si>
    <t>Recuperación de provisiones y reservas técnicas</t>
  </si>
  <si>
    <t>55</t>
  </si>
  <si>
    <t>4.9.5.01.</t>
  </si>
  <si>
    <t>Recuperación de provisiones para litigios y demandas</t>
  </si>
  <si>
    <t>4.9.5.02.</t>
  </si>
  <si>
    <t>Recuperación de provisiones para reestructuración</t>
  </si>
  <si>
    <t>4.9.5.03.</t>
  </si>
  <si>
    <t>Recuperación de provisiones para beneficios a los empleados</t>
  </si>
  <si>
    <t>4.9.5.99.</t>
  </si>
  <si>
    <t>Recuperación de otras provisiones y reservas técnicas</t>
  </si>
  <si>
    <t>4.9.6.</t>
  </si>
  <si>
    <t>Resultados positivos de inversiones patrimoniales y participación de los intereses minoritarios</t>
  </si>
  <si>
    <t>56</t>
  </si>
  <si>
    <t>4.9.6.01.</t>
  </si>
  <si>
    <t>Resultados positivos de inversiones patrimoniales</t>
  </si>
  <si>
    <t>4.9.6.02.</t>
  </si>
  <si>
    <t>Participación de los intereses minoritarios en el resultado neto negativo</t>
  </si>
  <si>
    <t>4.9.9.</t>
  </si>
  <si>
    <t>Otros ingresos y resultados positivos</t>
  </si>
  <si>
    <t>57</t>
  </si>
  <si>
    <t>4.9.9.99.</t>
  </si>
  <si>
    <t>Ingresos y resultados positivos varios</t>
  </si>
  <si>
    <t>TOTAL DE INGRESOS</t>
  </si>
  <si>
    <t>5.</t>
  </si>
  <si>
    <t>GASTOS</t>
  </si>
  <si>
    <t>5.1.</t>
  </si>
  <si>
    <t>Gastos de funcionamiento</t>
  </si>
  <si>
    <t>5.1.1.</t>
  </si>
  <si>
    <t>Gastos en personal</t>
  </si>
  <si>
    <t>58</t>
  </si>
  <si>
    <t>5.1.1.01.</t>
  </si>
  <si>
    <t>Remuneraciones Básicas</t>
  </si>
  <si>
    <t>5.1.1.02.</t>
  </si>
  <si>
    <t>Remuneraciones eventuales</t>
  </si>
  <si>
    <t>5.1.1.03.</t>
  </si>
  <si>
    <t>Incentivos salariales</t>
  </si>
  <si>
    <t>5.1.1.04.</t>
  </si>
  <si>
    <t>Contribuciones patronales al desarrollo y la seguridad social</t>
  </si>
  <si>
    <t>5.1.1.05.</t>
  </si>
  <si>
    <t>Contribuciones patronales a fondos de pensiones y a otros fondos de capitalización</t>
  </si>
  <si>
    <t>5.1.1.06.</t>
  </si>
  <si>
    <t>Asistencia social y beneficios al personal</t>
  </si>
  <si>
    <t>5.1.1.07.</t>
  </si>
  <si>
    <t>Contribuciones estatales a la seguridad social</t>
  </si>
  <si>
    <t>5.1.1.99.</t>
  </si>
  <si>
    <t>Otros gastos en personal</t>
  </si>
  <si>
    <t>5.1.2.</t>
  </si>
  <si>
    <t>Servicios</t>
  </si>
  <si>
    <t>59</t>
  </si>
  <si>
    <t>5.1.2.01.</t>
  </si>
  <si>
    <t>5.1.2.02.</t>
  </si>
  <si>
    <t>Servicios básicos</t>
  </si>
  <si>
    <t>5.1.2.03.</t>
  </si>
  <si>
    <t>Servicios comerciales y financieros</t>
  </si>
  <si>
    <t>5.1.2.04.</t>
  </si>
  <si>
    <t>Servicios de gestión y apoyo</t>
  </si>
  <si>
    <t>5.1.2.05.</t>
  </si>
  <si>
    <t>Gastos de viaje y transporte</t>
  </si>
  <si>
    <t>5.1.2.06.</t>
  </si>
  <si>
    <t>Seguros, reaseguros y otras obligaciones</t>
  </si>
  <si>
    <t>5.1.2.07.</t>
  </si>
  <si>
    <t>Capacitación y protocolo</t>
  </si>
  <si>
    <t>5.1.2.08.</t>
  </si>
  <si>
    <t>Mantenimiento y reparaciones</t>
  </si>
  <si>
    <t>5.1.2.99.</t>
  </si>
  <si>
    <t>Otros servicios</t>
  </si>
  <si>
    <t>5.1.3.</t>
  </si>
  <si>
    <t>Materiales y suministros consumidos</t>
  </si>
  <si>
    <t>60</t>
  </si>
  <si>
    <t>5.1.3.01.</t>
  </si>
  <si>
    <t>Productos químicos y conexos</t>
  </si>
  <si>
    <t>5.1.3.02.</t>
  </si>
  <si>
    <t>Alimentos y productos agropecuarios</t>
  </si>
  <si>
    <t>5.1.3.03.</t>
  </si>
  <si>
    <t>Materiales y productos de uso en la construcción y mantenimiento</t>
  </si>
  <si>
    <t>5.1.3.04.</t>
  </si>
  <si>
    <t>Herramientas, repuestos y accesorios</t>
  </si>
  <si>
    <t>5.1.3.99.</t>
  </si>
  <si>
    <t>Útiles, materiales y suministros diversos</t>
  </si>
  <si>
    <t>5.1.4.</t>
  </si>
  <si>
    <t>Consumo de bienes distintos de inventarios</t>
  </si>
  <si>
    <t>61</t>
  </si>
  <si>
    <t>5.1.4.01.</t>
  </si>
  <si>
    <t>Consumo de bienes no concesionados</t>
  </si>
  <si>
    <t>5.1.4.02.</t>
  </si>
  <si>
    <t>Consumo de bienes concesionados</t>
  </si>
  <si>
    <t>5.1.5.</t>
  </si>
  <si>
    <t xml:space="preserve">Pérdidas por deterioro y desvalorización de bienes </t>
  </si>
  <si>
    <t>62</t>
  </si>
  <si>
    <t>5.1.5.01.</t>
  </si>
  <si>
    <t>Deterioro y desvalorización de bienes no concesionados</t>
  </si>
  <si>
    <t>5.1.5.02.</t>
  </si>
  <si>
    <t>Deterioro y desvalorización de bienes concesionados</t>
  </si>
  <si>
    <t>5.1.6.</t>
  </si>
  <si>
    <t>Deterioro y pérdidas de inventarios</t>
  </si>
  <si>
    <t>63</t>
  </si>
  <si>
    <t>5.1.6.01.</t>
  </si>
  <si>
    <t>Deterioro y pérdidas de inventarios por materiales y suministros para consumo y prestación de servicios</t>
  </si>
  <si>
    <t>5.1.6.02.</t>
  </si>
  <si>
    <t>Deterioro y pérdidas de inventarios por bienes para la venta</t>
  </si>
  <si>
    <t>5.1.6.03.</t>
  </si>
  <si>
    <t>Deterioro y pérdidas de inventarios por materias primas y bienes en producción</t>
  </si>
  <si>
    <t>5.1.7.</t>
  </si>
  <si>
    <t>Deterioro de inversiones y cuentas a cobrar</t>
  </si>
  <si>
    <t>64</t>
  </si>
  <si>
    <t>5.1.7.01.</t>
  </si>
  <si>
    <t>Deterioro de inversiones</t>
  </si>
  <si>
    <t>5.1.7.02.</t>
  </si>
  <si>
    <t>Deterioro de cuentas a cobrar</t>
  </si>
  <si>
    <t>5.1.8.</t>
  </si>
  <si>
    <t>Cargos por provisiones y reservas técnicas</t>
  </si>
  <si>
    <t>65</t>
  </si>
  <si>
    <t>5.1.8.01.</t>
  </si>
  <si>
    <t>Cargos por litigios y demandas</t>
  </si>
  <si>
    <t>5.1.8.02.</t>
  </si>
  <si>
    <t>Cargos por reestructuración</t>
  </si>
  <si>
    <t>5.1.8.03.</t>
  </si>
  <si>
    <t>Cargos por beneficios a los empleados</t>
  </si>
  <si>
    <t>5.1.8.99.</t>
  </si>
  <si>
    <t>Cargos por otras provisiones y reservas técnicas</t>
  </si>
  <si>
    <t>5.2.</t>
  </si>
  <si>
    <t>Gastos financieros</t>
  </si>
  <si>
    <t>5.2.1.</t>
  </si>
  <si>
    <t>Intereses sobre endeudamiento público</t>
  </si>
  <si>
    <t>66</t>
  </si>
  <si>
    <t>5.2.1.01.</t>
  </si>
  <si>
    <t>Intereses sobre títulos y valores de la deuda pública</t>
  </si>
  <si>
    <t>5.2.1.02.</t>
  </si>
  <si>
    <t>Intereses sobre préstamos</t>
  </si>
  <si>
    <t>5.2.1.03.</t>
  </si>
  <si>
    <t>Intereses sobre deudas asumidas</t>
  </si>
  <si>
    <t>5.2.1.04.</t>
  </si>
  <si>
    <t>Intereses sobre endeudamiento de Tesorería</t>
  </si>
  <si>
    <t>5.2.9.</t>
  </si>
  <si>
    <t>Otros gastos financieros</t>
  </si>
  <si>
    <t>67</t>
  </si>
  <si>
    <t>5.2.9.01.</t>
  </si>
  <si>
    <t>Intereses por deudas comerciales</t>
  </si>
  <si>
    <t>5.2.9.02.</t>
  </si>
  <si>
    <t>Intereses por deudas sociales y fiscales</t>
  </si>
  <si>
    <t>5.2.9.04.</t>
  </si>
  <si>
    <t>Intereses por documentos a pagar</t>
  </si>
  <si>
    <t>5.2.9.06.</t>
  </si>
  <si>
    <t>Intereses sobre deudas por avales ejecutados</t>
  </si>
  <si>
    <t>5.2.9.99.</t>
  </si>
  <si>
    <t>Otros gastos financieros varios</t>
  </si>
  <si>
    <t>5.3.</t>
  </si>
  <si>
    <t>Gastos y resultados negativos por ventas</t>
  </si>
  <si>
    <t>5.3.1.</t>
  </si>
  <si>
    <t>Costo de ventas de bienes y servicios</t>
  </si>
  <si>
    <t>68</t>
  </si>
  <si>
    <t>5.3.1.01.</t>
  </si>
  <si>
    <t>Costo de ventas de bienes</t>
  </si>
  <si>
    <t>5.3.1.02.</t>
  </si>
  <si>
    <t>Costo de ventas de servicios</t>
  </si>
  <si>
    <t>5.3.2.</t>
  </si>
  <si>
    <t>Resultados negativos por ventas de inversiones</t>
  </si>
  <si>
    <t>69</t>
  </si>
  <si>
    <t>5.3.2.02.</t>
  </si>
  <si>
    <t>Resultados negativos por ventas de inversiones patrimoniales - Método de participación</t>
  </si>
  <si>
    <t>5.3.2.99.</t>
  </si>
  <si>
    <t>Resultados negativos por ventas de otras inversiones</t>
  </si>
  <si>
    <t>5.3.3.</t>
  </si>
  <si>
    <t>Resultados negativos por ventas e intercambio de bienes</t>
  </si>
  <si>
    <t>70</t>
  </si>
  <si>
    <t>5.3.3.01.</t>
  </si>
  <si>
    <t>Resultados negativos por ventas de construcciones terminadas</t>
  </si>
  <si>
    <t>5.3.3.02.</t>
  </si>
  <si>
    <t>Resultados negativos por ventas de propiedades, planta y equipo</t>
  </si>
  <si>
    <t>5.3.3.03.</t>
  </si>
  <si>
    <t>Resultados negativos por ventas de activos biológicos</t>
  </si>
  <si>
    <t>5.3.3.04.</t>
  </si>
  <si>
    <t>Resultados negativos por ventas de bienes intangibles</t>
  </si>
  <si>
    <t>5.3.3.05.</t>
  </si>
  <si>
    <t>Resultados negativos por ventas por arrendamientos financieros</t>
  </si>
  <si>
    <t>5.3.3.06.</t>
  </si>
  <si>
    <t>Resultados negativos por intercambio de propiedades, planta y equipo</t>
  </si>
  <si>
    <t>5.3.3.07.</t>
  </si>
  <si>
    <t>Resultados negativos por intercambio de bienes intangibles</t>
  </si>
  <si>
    <t>5.4.</t>
  </si>
  <si>
    <t>5.4.1.</t>
  </si>
  <si>
    <t>71</t>
  </si>
  <si>
    <t>5.4.1.01.</t>
  </si>
  <si>
    <t>Transferencias corrientes al sector privado interno</t>
  </si>
  <si>
    <t>5.4.1.02.</t>
  </si>
  <si>
    <t>Transferencias corrientes al sector público interno</t>
  </si>
  <si>
    <t>5.4.1.03.</t>
  </si>
  <si>
    <t>Transferencias corrientes al sector externo</t>
  </si>
  <si>
    <t>5.4.2.</t>
  </si>
  <si>
    <t>72</t>
  </si>
  <si>
    <t>5.4.2.01.</t>
  </si>
  <si>
    <t>Transferencias de capital al sector privado interno</t>
  </si>
  <si>
    <t>5.4.2.02.</t>
  </si>
  <si>
    <t>Transferencias de capital al sector público interno</t>
  </si>
  <si>
    <t>5.4.2.03.</t>
  </si>
  <si>
    <t>Transferencias de capital al sector externo</t>
  </si>
  <si>
    <t>5.9.</t>
  </si>
  <si>
    <t>Otros gastos</t>
  </si>
  <si>
    <t>5.9.1.</t>
  </si>
  <si>
    <t>Resultados negativos por tenencia y por exposición a la inflación</t>
  </si>
  <si>
    <t>73</t>
  </si>
  <si>
    <t>5.9.1.01.</t>
  </si>
  <si>
    <t>Diferencias de cambio negativas por activos</t>
  </si>
  <si>
    <t>5.9.1.02.</t>
  </si>
  <si>
    <t>Diferencias de cambio negativas por pasivos</t>
  </si>
  <si>
    <t>5.9.1.03.</t>
  </si>
  <si>
    <t>Resultados negativos por tenencia de activos no derivados</t>
  </si>
  <si>
    <t>5.9.1.04.</t>
  </si>
  <si>
    <t>Resultados negativos por tenencia de pasivos no derivados</t>
  </si>
  <si>
    <t>5.9.1.05.</t>
  </si>
  <si>
    <t>Resultados negativos por tenencia de instrumentos financieros derivados</t>
  </si>
  <si>
    <t>5.9.1.06.</t>
  </si>
  <si>
    <t>Resultado negativo por exposición a la inflación</t>
  </si>
  <si>
    <t>5.9.2.</t>
  </si>
  <si>
    <t>Resultados negativos de inversiones patrimoniales y participación de los intereses minoritarios</t>
  </si>
  <si>
    <t>74</t>
  </si>
  <si>
    <t>5.9.2.01.</t>
  </si>
  <si>
    <t>Resultados negativos de inversiones patrimoniales</t>
  </si>
  <si>
    <t>5.9.2.02.</t>
  </si>
  <si>
    <t>Participación de los intereses minoritarios en el resultado neto positivo</t>
  </si>
  <si>
    <t>5.9.9.</t>
  </si>
  <si>
    <t>Otros gastos y resultados negativos</t>
  </si>
  <si>
    <t>75</t>
  </si>
  <si>
    <t>5.9.9.02.</t>
  </si>
  <si>
    <t>Impuestos, multas y recargos moratorios</t>
  </si>
  <si>
    <t>5.9.9.03.</t>
  </si>
  <si>
    <t>Devoluciones de impuestos</t>
  </si>
  <si>
    <t>5.9.9.99.</t>
  </si>
  <si>
    <t>Gastos y resultados negativos varios</t>
  </si>
  <si>
    <t>TOTAL DE GASTOS</t>
  </si>
  <si>
    <t>AHORRO y/o DESAHORRO DEL PERIODO</t>
  </si>
  <si>
    <t>Estado de Situación y Evolución de Bienes</t>
  </si>
  <si>
    <t>En miles de colones</t>
  </si>
  <si>
    <t>Descripción(*)</t>
  </si>
  <si>
    <t xml:space="preserve">Saldos al Inicio  </t>
  </si>
  <si>
    <t>Movimientos en el ejercicio</t>
  </si>
  <si>
    <t>Saldos al cierre</t>
  </si>
  <si>
    <t>Depreciaciones / Agotamiento / Amortizaciones</t>
  </si>
  <si>
    <t>Valores residuales al cierre</t>
  </si>
  <si>
    <t>Valores de Origen</t>
  </si>
  <si>
    <t>Mejoras
Inversiones</t>
  </si>
  <si>
    <t>Revaluaciones</t>
  </si>
  <si>
    <t>Deterioros</t>
  </si>
  <si>
    <t>Totales al inicio</t>
  </si>
  <si>
    <t>Altas</t>
  </si>
  <si>
    <t>Bajas</t>
  </si>
  <si>
    <t>Otros Movimientos</t>
  </si>
  <si>
    <t>Totales Movimientos del Ejercicio</t>
  </si>
  <si>
    <t>Acumuladas al inicio</t>
  </si>
  <si>
    <t>Incrementos</t>
  </si>
  <si>
    <t>Del ejercicio</t>
  </si>
  <si>
    <t>Acumuladas al cierre</t>
  </si>
  <si>
    <t>BIENES NO CONCESIONADOS</t>
  </si>
  <si>
    <t>1.2.5.01</t>
  </si>
  <si>
    <t xml:space="preserve">Propiedades, planta y equipos explotados </t>
  </si>
  <si>
    <t>1.2.5.01.01.</t>
  </si>
  <si>
    <t xml:space="preserve"> Tierras y terrenos</t>
  </si>
  <si>
    <t>1.2.5.01.02.</t>
  </si>
  <si>
    <t xml:space="preserve"> Edificios</t>
  </si>
  <si>
    <t>1.2.5.01.03.</t>
  </si>
  <si>
    <t xml:space="preserve"> Maquinaria y equipos para la  producción</t>
  </si>
  <si>
    <t>1.2.5.01.04.</t>
  </si>
  <si>
    <t xml:space="preserve"> Equipos de transporte, tracción y elevación</t>
  </si>
  <si>
    <t>1.2.5.01.05.</t>
  </si>
  <si>
    <t xml:space="preserve"> Equipos de comunicación</t>
  </si>
  <si>
    <t>1.2.5.01.06.</t>
  </si>
  <si>
    <t xml:space="preserve"> Equipos y mobiliario de oficina</t>
  </si>
  <si>
    <t>1.2.5.01.07.</t>
  </si>
  <si>
    <t xml:space="preserve"> Equipos para computación</t>
  </si>
  <si>
    <t>1.2.5.01.08.</t>
  </si>
  <si>
    <t xml:space="preserve"> Equipos sanitario, de laboratorio e investigación</t>
  </si>
  <si>
    <t>1.2.5.01.09.</t>
  </si>
  <si>
    <t xml:space="preserve"> Equipos y mobiliario educacional, deportivo y recreativo</t>
  </si>
  <si>
    <t>1.2.5.01.10.</t>
  </si>
  <si>
    <t xml:space="preserve"> Equipos de seguridad, orden, vigilancia y control público</t>
  </si>
  <si>
    <t>1.2.5.01.11.</t>
  </si>
  <si>
    <t>Semovientes</t>
  </si>
  <si>
    <t>1.2.5.01.99.</t>
  </si>
  <si>
    <t xml:space="preserve"> Maquinarias, equipos y mobiliarios diversos</t>
  </si>
  <si>
    <t>1.2.5.02</t>
  </si>
  <si>
    <t>1.2.5.02.01.</t>
  </si>
  <si>
    <t>1.2.5.02.02.</t>
  </si>
  <si>
    <t>1.2.5.03</t>
  </si>
  <si>
    <t>Activos Biológicos no concesionados</t>
  </si>
  <si>
    <t>1.2.5.03.01.</t>
  </si>
  <si>
    <t xml:space="preserve"> Plantas y árboles</t>
  </si>
  <si>
    <t>1.2.5.03.02.</t>
  </si>
  <si>
    <t xml:space="preserve"> Semovientes</t>
  </si>
  <si>
    <t>1.2.5.04</t>
  </si>
  <si>
    <t>1.2.5.04.01.</t>
  </si>
  <si>
    <t xml:space="preserve"> Vias de comunicación terrestre</t>
  </si>
  <si>
    <t>1.2.5.04.02.</t>
  </si>
  <si>
    <t xml:space="preserve"> Obras marítimas y fluviales</t>
  </si>
  <si>
    <t>1.2.5.04.03.</t>
  </si>
  <si>
    <t xml:space="preserve"> Centrales y redes de comunicación y energía</t>
  </si>
  <si>
    <t>1.2.5.04.99.</t>
  </si>
  <si>
    <t xml:space="preserve"> Otros bienes de infraestructura y de beneficio y uso público en servicio</t>
  </si>
  <si>
    <t>1.2.5.05</t>
  </si>
  <si>
    <t>1.2.5.05.01.</t>
  </si>
  <si>
    <t xml:space="preserve"> Inmuebles históricos y culturales</t>
  </si>
  <si>
    <t>1.2.5.05.02.</t>
  </si>
  <si>
    <t xml:space="preserve"> Piezas y obras históricas y de colección</t>
  </si>
  <si>
    <t>1.2.5.05.99.</t>
  </si>
  <si>
    <t xml:space="preserve"> Otros bienes históricos y culturales</t>
  </si>
  <si>
    <t>1.2.5.06</t>
  </si>
  <si>
    <t>1.2.5.06.01.</t>
  </si>
  <si>
    <t xml:space="preserve"> Recursos naturales no renovables</t>
  </si>
  <si>
    <t>1.2.5.06.02.</t>
  </si>
  <si>
    <t xml:space="preserve"> Recursos naturales renovables</t>
  </si>
  <si>
    <t>1.2.5.07</t>
  </si>
  <si>
    <t>1.2.5.07.01.</t>
  </si>
  <si>
    <t>1.2.5.07.02.</t>
  </si>
  <si>
    <t>1.2.5.08</t>
  </si>
  <si>
    <t>Bienes intangibles</t>
  </si>
  <si>
    <t>1.2.5.08.01.</t>
  </si>
  <si>
    <t>Patentes y marcas registradas</t>
  </si>
  <si>
    <t>1.2.5.08.02.</t>
  </si>
  <si>
    <t>Derechos de autor</t>
  </si>
  <si>
    <t>1.2.5.08.03.</t>
  </si>
  <si>
    <t>Software y programas</t>
  </si>
  <si>
    <t>1.2.5.08.99.</t>
  </si>
  <si>
    <t>Otros bienes intangibles</t>
  </si>
  <si>
    <t>1.2.5.99</t>
  </si>
  <si>
    <t>1.2.5.99.01</t>
  </si>
  <si>
    <t>Propiedades, planta y equipo</t>
  </si>
  <si>
    <t>1.2.5.99.04</t>
  </si>
  <si>
    <t>Bienes de infraestructura y de beneficio y uso público</t>
  </si>
  <si>
    <t>1.2.5.99.05</t>
  </si>
  <si>
    <t>Bienes culturales</t>
  </si>
  <si>
    <t>1.2.5.99.08</t>
  </si>
  <si>
    <t>SUBTOTALES BIENES NO CONCESIONADOS</t>
  </si>
  <si>
    <t>1.2.6</t>
  </si>
  <si>
    <t>BIENES CONCESIONADOS</t>
  </si>
  <si>
    <t>1.2.6.01</t>
  </si>
  <si>
    <t>Propiedades, planta y equipos</t>
  </si>
  <si>
    <t>1.2.6.01.01</t>
  </si>
  <si>
    <t>1.2.6.01.02</t>
  </si>
  <si>
    <t>1.2.6.01.03</t>
  </si>
  <si>
    <t>1.2.6.01.04</t>
  </si>
  <si>
    <t>1.2.6.01.05</t>
  </si>
  <si>
    <t>1.2.6.01.06</t>
  </si>
  <si>
    <t>1.2.6.01.07</t>
  </si>
  <si>
    <t>1.2.6.01.08</t>
  </si>
  <si>
    <t>1.2.6.01.09</t>
  </si>
  <si>
    <t>1.2.6.01.10</t>
  </si>
  <si>
    <t>1.2.6.01.11</t>
  </si>
  <si>
    <t>1.2.6.01.99</t>
  </si>
  <si>
    <t>1.2.6.03</t>
  </si>
  <si>
    <t>Activos biológicos</t>
  </si>
  <si>
    <t>1.2.6.03.01</t>
  </si>
  <si>
    <t>1.2.6.03.02</t>
  </si>
  <si>
    <t>1.2.6.04</t>
  </si>
  <si>
    <t>1.2.6.04.01</t>
  </si>
  <si>
    <t>1.2.6.04.02</t>
  </si>
  <si>
    <t>1.2.6.04.03</t>
  </si>
  <si>
    <t>1.2.6.04.99</t>
  </si>
  <si>
    <t>1.2.6.06</t>
  </si>
  <si>
    <t>Recursos naturales</t>
  </si>
  <si>
    <t>1.2.6.06.01</t>
  </si>
  <si>
    <t>1.2.6.06.02</t>
  </si>
  <si>
    <t>1.2.6.08</t>
  </si>
  <si>
    <t>1.2.6.08.01</t>
  </si>
  <si>
    <t>1.2.6.08.02</t>
  </si>
  <si>
    <t>1.2.6.08.03</t>
  </si>
  <si>
    <t>1.2.6.08.99</t>
  </si>
  <si>
    <t>1.2.6.99</t>
  </si>
  <si>
    <t>1.2.6.99.01</t>
  </si>
  <si>
    <t>1.2.6.99.04</t>
  </si>
  <si>
    <t>1.2.6.99.08</t>
  </si>
  <si>
    <t>SUBTOTALES BIENES CONCESIONADOS</t>
  </si>
  <si>
    <t>TOTALES</t>
  </si>
  <si>
    <t xml:space="preserve">Elaborado por:                                                               </t>
  </si>
  <si>
    <t>ID_Entidad</t>
  </si>
  <si>
    <t>Unidad_Tiempo</t>
  </si>
  <si>
    <t>Periodo</t>
  </si>
  <si>
    <t>ESTADO DE FLUJO DE EFECTIVO</t>
  </si>
  <si>
    <t xml:space="preserve">En miles de colones </t>
  </si>
  <si>
    <t>P</t>
  </si>
  <si>
    <t>Nota Nº</t>
  </si>
  <si>
    <t>FLUJOS DE EFECTIVO DE LAS ACTIVIDADES DE OPERACIÓN</t>
  </si>
  <si>
    <t>Cobros</t>
  </si>
  <si>
    <t>Cobros por impuestos</t>
  </si>
  <si>
    <t>Cobros por contribuciones sociales</t>
  </si>
  <si>
    <t>Cobros por multas, sanciones, remates y confiscaciones de origen no tributario</t>
  </si>
  <si>
    <t>Cobros por ventas de inventarios, servicios y derechos administrativos</t>
  </si>
  <si>
    <t>Cobros por ingresos de la propiedad</t>
  </si>
  <si>
    <t xml:space="preserve">Cobros por transferencias </t>
  </si>
  <si>
    <t>Cobros por concesiones</t>
  </si>
  <si>
    <t>Otros cobros por actividades de operación</t>
  </si>
  <si>
    <t>Pagos</t>
  </si>
  <si>
    <t>Pagos por beneficios al personal</t>
  </si>
  <si>
    <t>Pagos por servicios y adquisiciones de inventarios (incluye anticipos)</t>
  </si>
  <si>
    <t>Pagos por prestaciones de la seguridad social</t>
  </si>
  <si>
    <t xml:space="preserve">Pagos por otras transferencias </t>
  </si>
  <si>
    <t>Otros pagos por actividades de operación</t>
  </si>
  <si>
    <t>Flujos netos de efectivo por actividades de operación</t>
  </si>
  <si>
    <t>FLUJOS DE EFECTIVO DE LAS ACTIVIDADES DE INVERSIÓN</t>
  </si>
  <si>
    <t>Cobros por ventas de bienes distintos de inventarios</t>
  </si>
  <si>
    <t>Cobros por ventas y reembolso de inversiones patrimoniales</t>
  </si>
  <si>
    <t>Cobros por ventas y reembolso de inversiones en otros instrumentos financieros</t>
  </si>
  <si>
    <t>Cobros por reembolsos de préstamos</t>
  </si>
  <si>
    <t>Otros cobros por actividades de inversión</t>
  </si>
  <si>
    <t>Pagos por adquisición de bienes distintos de inventarios</t>
  </si>
  <si>
    <t>Pagos por adquisición de inversiones patrimoniales</t>
  </si>
  <si>
    <t>Pagos por adquisición de inversiones en otros instrumentos financieros</t>
  </si>
  <si>
    <t>Pagos por préstamos otorgados</t>
  </si>
  <si>
    <t>Otros pagos por actividades de inversión</t>
  </si>
  <si>
    <t>Flujos netos de efectivo por actividades de inversión</t>
  </si>
  <si>
    <t>FLUJOS DE EFECTIVO DE LAS ACTIVIDADES DE FINANCIACIÓN</t>
  </si>
  <si>
    <t>Cobros por incrementos de capital y transferencias de capital</t>
  </si>
  <si>
    <t>Cobros por endeudamiento público</t>
  </si>
  <si>
    <t>Otros cobros por actividades de financiación</t>
  </si>
  <si>
    <t>Pagos por disminuciones del patrimonio que no afectan resultados</t>
  </si>
  <si>
    <t>Pagos por amortizaciones de endeudamiento público</t>
  </si>
  <si>
    <t>Otros pagos por actividades de financiación</t>
  </si>
  <si>
    <t>Flujos netos de efectivo por actividades de financiación</t>
  </si>
  <si>
    <t>Incremento/Disminución neta de efectivo y equivalentes de efectivo por flujos de actividades</t>
  </si>
  <si>
    <t>Incremento/Disminución neta de efectivo y equivalentes de efectivo por diferencias de cambio no realizadas</t>
  </si>
  <si>
    <t>Efectivo y equivalentes de efectivo al inicio del ejercicio</t>
  </si>
  <si>
    <t>Efectivo y equivalentes de efectivo al final del ejercicio</t>
  </si>
  <si>
    <t>ESTADO DE CAMBIOS EN EL PATRIMONIO NETO</t>
  </si>
  <si>
    <t xml:space="preserve">Cuenta </t>
  </si>
  <si>
    <t>Concepto</t>
  </si>
  <si>
    <t>Transferencias
de capital</t>
  </si>
  <si>
    <t>Intereses Minoritarios Part. Patrimonio</t>
  </si>
  <si>
    <t>Intereses Minoritarios Evolución</t>
  </si>
  <si>
    <t>Total Patrimonio</t>
  </si>
  <si>
    <t xml:space="preserve">Variaciones del ejercicio </t>
  </si>
  <si>
    <t>Total de variaciones del ejercicio</t>
  </si>
  <si>
    <t>Saldos del período</t>
  </si>
  <si>
    <t xml:space="preserve">   (*) De uso exclusivo en Estados Contables consolidados</t>
  </si>
  <si>
    <t>Recibido por:</t>
  </si>
  <si>
    <t>Junta Administrativa del Archivo Nacional (JAAN)</t>
  </si>
  <si>
    <t>Del 01 de Octubre de 2018 al 31 de Diciembre de 2018</t>
  </si>
  <si>
    <t>Año 2018</t>
  </si>
  <si>
    <t>Año 2017</t>
  </si>
  <si>
    <t>JUNTA ADMINISTRATIVA DEL ARCHIVO NACIONAL</t>
  </si>
  <si>
    <t>AL 31 DE DICIEMBRE DE 2018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</si>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</sst>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1"/>
      <color theme="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u/>
      <sz val="10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i/>
      <u/>
      <sz val="12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0"/>
      <color theme="3" tint="-0.249977111117893"/>
      <name val="Arial Narrow"/>
      <family val="2"/>
    </font>
    <font>
      <b/>
      <u/>
      <sz val="10"/>
      <name val="Arial Narrow"/>
      <family val="2"/>
    </font>
    <font>
      <b/>
      <u/>
      <sz val="12"/>
      <color theme="0"/>
      <name val="Arial Narrow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2"/>
      <color rgb="FF5F5E5E"/>
      <name val="Arial Narrow"/>
      <family val="2"/>
    </font>
    <font>
      <sz val="11"/>
      <name val="Arial Narrow"/>
      <family val="2"/>
    </font>
    <font>
      <u/>
      <sz val="10"/>
      <name val="Arial Narrow"/>
      <family val="2"/>
    </font>
    <font>
      <b/>
      <i/>
      <sz val="11"/>
      <name val="Arial Narrow"/>
      <family val="2"/>
    </font>
    <font>
      <b/>
      <sz val="11"/>
      <name val="Arial Narrow"/>
      <family val="2"/>
    </font>
    <font>
      <sz val="12"/>
      <color theme="0"/>
      <name val="Arial Narrow"/>
      <family val="2"/>
    </font>
    <font>
      <b/>
      <sz val="11"/>
      <color theme="1"/>
      <name val="Arial Narrow"/>
      <family val="2"/>
    </font>
    <font>
      <b/>
      <u/>
      <sz val="14"/>
      <name val="Arial Narrow"/>
      <family val="2"/>
    </font>
    <font>
      <i/>
      <sz val="10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5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F1F5F9"/>
        <bgColor indexed="64"/>
      </patternFill>
    </fill>
    <fill>
      <patternFill patternType="solid">
        <fgColor rgb="FFE2EAF2"/>
        <bgColor indexed="64"/>
      </patternFill>
    </fill>
    <fill>
      <patternFill patternType="solid">
        <fgColor rgb="FFC3D4E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3" tint="-0.499984740745262"/>
        <bgColor rgb="FF000000"/>
      </patternFill>
    </fill>
    <fill>
      <patternFill patternType="solid">
        <fgColor theme="3" tint="-0.249977111117893"/>
        <bgColor indexed="31"/>
      </patternFill>
    </fill>
    <fill>
      <patternFill patternType="solid">
        <fgColor theme="4" tint="-0.249977111117893"/>
        <bgColor indexed="31"/>
      </patternFill>
    </fill>
    <fill>
      <patternFill patternType="solid">
        <fgColor theme="3" tint="-0.499984740745262"/>
        <bgColor indexed="31"/>
      </patternFill>
    </fill>
    <fill>
      <patternFill patternType="solid">
        <fgColor rgb="FF64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2" fillId="0" borderId="0"/>
  </cellStyleXfs>
  <cellXfs count="264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49" fontId="7" fillId="5" borderId="2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 wrapText="1"/>
    </xf>
    <xf numFmtId="49" fontId="4" fillId="6" borderId="2" xfId="0" applyNumberFormat="1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8" fillId="7" borderId="2" xfId="0" applyFont="1" applyFill="1" applyBorder="1" applyAlignment="1">
      <alignment horizontal="left" vertical="center"/>
    </xf>
    <xf numFmtId="0" fontId="9" fillId="7" borderId="2" xfId="0" applyFont="1" applyFill="1" applyBorder="1" applyAlignment="1">
      <alignment horizontal="left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" fontId="5" fillId="7" borderId="2" xfId="0" applyNumberFormat="1" applyFont="1" applyFill="1" applyBorder="1" applyAlignment="1">
      <alignment horizontal="center" vertical="center"/>
    </xf>
    <xf numFmtId="1" fontId="9" fillId="8" borderId="2" xfId="0" applyNumberFormat="1" applyFont="1" applyFill="1" applyBorder="1" applyAlignment="1">
      <alignment horizontal="left" vertical="center"/>
    </xf>
    <xf numFmtId="0" fontId="9" fillId="8" borderId="2" xfId="0" applyFont="1" applyFill="1" applyBorder="1" applyAlignment="1">
      <alignment vertical="center" wrapText="1"/>
    </xf>
    <xf numFmtId="49" fontId="10" fillId="8" borderId="2" xfId="0" applyNumberFormat="1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7" borderId="2" xfId="0" applyFont="1" applyFill="1" applyBorder="1" applyAlignment="1">
      <alignment horizontal="left" vertical="center"/>
    </xf>
    <xf numFmtId="4" fontId="10" fillId="7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left" vertical="center"/>
    </xf>
    <xf numFmtId="4" fontId="9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49" fontId="10" fillId="6" borderId="2" xfId="0" applyNumberFormat="1" applyFont="1" applyFill="1" applyBorder="1" applyAlignment="1">
      <alignment horizontal="center" vertical="center"/>
    </xf>
    <xf numFmtId="4" fontId="10" fillId="6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left" vertical="center"/>
    </xf>
    <xf numFmtId="49" fontId="10" fillId="7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49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vertical="center"/>
    </xf>
    <xf numFmtId="0" fontId="4" fillId="9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0" fontId="10" fillId="1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 wrapText="1" shrinkToFit="1"/>
    </xf>
    <xf numFmtId="0" fontId="12" fillId="5" borderId="2" xfId="0" applyFont="1" applyFill="1" applyBorder="1" applyAlignment="1">
      <alignment horizontal="center" vertical="center"/>
    </xf>
    <xf numFmtId="49" fontId="12" fillId="5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6" borderId="2" xfId="0" applyFont="1" applyFill="1" applyBorder="1" applyAlignment="1">
      <alignment horizontal="left" vertical="center"/>
    </xf>
    <xf numFmtId="4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/>
    </xf>
    <xf numFmtId="0" fontId="10" fillId="6" borderId="2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9" fillId="5" borderId="2" xfId="0" applyFont="1" applyFill="1" applyBorder="1" applyAlignment="1">
      <alignment vertical="center" wrapText="1"/>
    </xf>
    <xf numFmtId="49" fontId="10" fillId="5" borderId="2" xfId="0" applyNumberFormat="1" applyFont="1" applyFill="1" applyBorder="1" applyAlignment="1">
      <alignment horizontal="center" vertical="center"/>
    </xf>
    <xf numFmtId="4" fontId="10" fillId="5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9" fillId="6" borderId="2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 wrapText="1"/>
    </xf>
    <xf numFmtId="4" fontId="10" fillId="6" borderId="3" xfId="0" applyNumberFormat="1" applyFont="1" applyFill="1" applyBorder="1" applyAlignment="1">
      <alignment horizontal="right" vertical="center"/>
    </xf>
    <xf numFmtId="0" fontId="10" fillId="6" borderId="3" xfId="0" applyFont="1" applyFill="1" applyBorder="1" applyAlignment="1">
      <alignment horizontal="right" vertical="center"/>
    </xf>
    <xf numFmtId="0" fontId="10" fillId="6" borderId="5" xfId="0" applyFont="1" applyFill="1" applyBorder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9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 wrapText="1"/>
    </xf>
    <xf numFmtId="4" fontId="11" fillId="5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8" fillId="0" borderId="2" xfId="0" applyFont="1" applyFill="1" applyBorder="1" applyAlignment="1">
      <alignment vertical="center"/>
    </xf>
    <xf numFmtId="4" fontId="5" fillId="0" borderId="2" xfId="1" applyNumberFormat="1" applyFont="1" applyFill="1" applyBorder="1" applyAlignment="1">
      <alignment horizontal="right" vertical="center"/>
    </xf>
    <xf numFmtId="4" fontId="5" fillId="12" borderId="2" xfId="1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13" borderId="2" xfId="4" applyNumberFormat="1" applyFont="1" applyFill="1" applyBorder="1" applyAlignment="1">
      <alignment horizontal="righ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4" fontId="5" fillId="14" borderId="2" xfId="4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 wrapText="1"/>
    </xf>
    <xf numFmtId="4" fontId="5" fillId="13" borderId="2" xfId="4" applyNumberFormat="1" applyFont="1" applyFill="1" applyBorder="1" applyAlignment="1" applyProtection="1">
      <alignment horizontal="right" vertical="center"/>
    </xf>
    <xf numFmtId="4" fontId="12" fillId="16" borderId="2" xfId="1" applyNumberFormat="1" applyFont="1" applyFill="1" applyBorder="1" applyAlignment="1">
      <alignment horizontal="right" vertical="center"/>
    </xf>
    <xf numFmtId="4" fontId="13" fillId="0" borderId="0" xfId="1" applyNumberFormat="1" applyFont="1" applyFill="1" applyBorder="1" applyAlignment="1">
      <alignment horizontal="right" vertical="center"/>
    </xf>
    <xf numFmtId="0" fontId="18" fillId="10" borderId="4" xfId="0" applyFont="1" applyFill="1" applyBorder="1" applyAlignment="1">
      <alignment vertical="center"/>
    </xf>
    <xf numFmtId="0" fontId="5" fillId="10" borderId="3" xfId="0" applyFont="1" applyFill="1" applyBorder="1" applyAlignment="1">
      <alignment vertical="center" wrapText="1"/>
    </xf>
    <xf numFmtId="4" fontId="5" fillId="10" borderId="3" xfId="1" applyNumberFormat="1" applyFont="1" applyFill="1" applyBorder="1" applyAlignment="1">
      <alignment horizontal="right" vertical="center"/>
    </xf>
    <xf numFmtId="4" fontId="10" fillId="10" borderId="3" xfId="4" applyNumberFormat="1" applyFont="1" applyFill="1" applyBorder="1" applyAlignment="1">
      <alignment horizontal="right" vertical="center"/>
    </xf>
    <xf numFmtId="4" fontId="12" fillId="17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6" borderId="0" xfId="0" applyFont="1" applyFill="1" applyAlignment="1">
      <alignment horizontal="center" vertical="center" wrapText="1"/>
    </xf>
    <xf numFmtId="0" fontId="17" fillId="0" borderId="0" xfId="0" applyFont="1"/>
    <xf numFmtId="0" fontId="3" fillId="0" borderId="0" xfId="5" applyFont="1" applyBorder="1" applyAlignment="1">
      <alignment wrapText="1"/>
    </xf>
    <xf numFmtId="0" fontId="23" fillId="0" borderId="0" xfId="0" applyFont="1"/>
    <xf numFmtId="0" fontId="7" fillId="15" borderId="2" xfId="5" applyFont="1" applyFill="1" applyBorder="1" applyAlignment="1">
      <alignment vertical="center"/>
    </xf>
    <xf numFmtId="0" fontId="10" fillId="15" borderId="2" xfId="5" applyFont="1" applyFill="1" applyBorder="1" applyAlignment="1">
      <alignment vertical="center"/>
    </xf>
    <xf numFmtId="0" fontId="5" fillId="15" borderId="3" xfId="5" applyFont="1" applyFill="1" applyBorder="1" applyAlignment="1">
      <alignment horizontal="center" vertical="center"/>
    </xf>
    <xf numFmtId="0" fontId="8" fillId="15" borderId="3" xfId="5" applyFont="1" applyFill="1" applyBorder="1" applyAlignment="1">
      <alignment horizontal="center" vertical="center"/>
    </xf>
    <xf numFmtId="0" fontId="8" fillId="15" borderId="5" xfId="5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7" fillId="8" borderId="2" xfId="5" applyFont="1" applyFill="1" applyBorder="1"/>
    <xf numFmtId="0" fontId="10" fillId="8" borderId="2" xfId="5" applyFont="1" applyFill="1" applyBorder="1"/>
    <xf numFmtId="0" fontId="9" fillId="8" borderId="2" xfId="5" applyFont="1" applyFill="1" applyBorder="1" applyAlignment="1">
      <alignment horizontal="center"/>
    </xf>
    <xf numFmtId="4" fontId="9" fillId="8" borderId="2" xfId="5" applyNumberFormat="1" applyFont="1" applyFill="1" applyBorder="1" applyAlignment="1">
      <alignment horizontal="center"/>
    </xf>
    <xf numFmtId="0" fontId="25" fillId="0" borderId="6" xfId="5" applyFont="1" applyBorder="1"/>
    <xf numFmtId="0" fontId="5" fillId="0" borderId="2" xfId="5" applyFont="1" applyBorder="1"/>
    <xf numFmtId="0" fontId="8" fillId="0" borderId="2" xfId="5" applyFont="1" applyBorder="1" applyAlignment="1">
      <alignment horizontal="center"/>
    </xf>
    <xf numFmtId="4" fontId="5" fillId="0" borderId="2" xfId="5" applyNumberFormat="1" applyFont="1" applyFill="1" applyBorder="1" applyAlignment="1" applyProtection="1">
      <alignment horizontal="center"/>
    </xf>
    <xf numFmtId="0" fontId="25" fillId="0" borderId="7" xfId="5" applyFont="1" applyBorder="1"/>
    <xf numFmtId="0" fontId="5" fillId="0" borderId="2" xfId="5" applyFont="1" applyFill="1" applyBorder="1" applyAlignment="1" applyProtection="1">
      <alignment wrapText="1"/>
    </xf>
    <xf numFmtId="0" fontId="8" fillId="0" borderId="2" xfId="5" applyFont="1" applyFill="1" applyBorder="1" applyAlignment="1" applyProtection="1">
      <alignment horizontal="center" wrapText="1"/>
    </xf>
    <xf numFmtId="0" fontId="26" fillId="0" borderId="7" xfId="5" applyFont="1" applyBorder="1"/>
    <xf numFmtId="0" fontId="5" fillId="0" borderId="2" xfId="5" applyFont="1" applyFill="1" applyBorder="1"/>
    <xf numFmtId="0" fontId="8" fillId="0" borderId="2" xfId="5" applyFont="1" applyFill="1" applyBorder="1" applyAlignment="1">
      <alignment horizontal="center"/>
    </xf>
    <xf numFmtId="0" fontId="25" fillId="0" borderId="7" xfId="5" applyFont="1" applyBorder="1" applyAlignment="1"/>
    <xf numFmtId="0" fontId="5" fillId="0" borderId="2" xfId="5" applyFont="1" applyFill="1" applyBorder="1" applyAlignment="1"/>
    <xf numFmtId="0" fontId="26" fillId="0" borderId="8" xfId="5" applyFont="1" applyBorder="1"/>
    <xf numFmtId="0" fontId="5" fillId="0" borderId="6" xfId="5" applyFont="1" applyBorder="1"/>
    <xf numFmtId="0" fontId="5" fillId="0" borderId="7" xfId="5" applyFont="1" applyBorder="1"/>
    <xf numFmtId="0" fontId="5" fillId="0" borderId="2" xfId="5" applyFont="1" applyFill="1" applyBorder="1" applyAlignment="1">
      <alignment horizontal="center"/>
    </xf>
    <xf numFmtId="0" fontId="5" fillId="0" borderId="8" xfId="5" applyFont="1" applyBorder="1"/>
    <xf numFmtId="0" fontId="7" fillId="18" borderId="2" xfId="5" applyFont="1" applyFill="1" applyBorder="1" applyAlignment="1">
      <alignment vertical="center"/>
    </xf>
    <xf numFmtId="0" fontId="10" fillId="18" borderId="2" xfId="5" applyFont="1" applyFill="1" applyBorder="1" applyAlignment="1">
      <alignment vertical="center"/>
    </xf>
    <xf numFmtId="0" fontId="10" fillId="7" borderId="2" xfId="5" applyFont="1" applyFill="1" applyBorder="1" applyAlignment="1">
      <alignment horizontal="center"/>
    </xf>
    <xf numFmtId="4" fontId="9" fillId="7" borderId="2" xfId="5" applyNumberFormat="1" applyFont="1" applyFill="1" applyBorder="1" applyAlignment="1" applyProtection="1">
      <alignment horizontal="center"/>
    </xf>
    <xf numFmtId="0" fontId="26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 applyBorder="1" applyAlignment="1">
      <alignment horizontal="center" vertical="center"/>
    </xf>
    <xf numFmtId="4" fontId="8" fillId="0" borderId="0" xfId="5" applyNumberFormat="1" applyFont="1" applyFill="1" applyBorder="1" applyAlignment="1">
      <alignment horizontal="center" vertical="center"/>
    </xf>
    <xf numFmtId="0" fontId="5" fillId="15" borderId="2" xfId="5" applyFont="1" applyFill="1" applyBorder="1" applyAlignment="1">
      <alignment horizontal="center" vertical="center"/>
    </xf>
    <xf numFmtId="0" fontId="8" fillId="15" borderId="2" xfId="5" applyFont="1" applyFill="1" applyBorder="1" applyAlignment="1">
      <alignment horizontal="center" vertical="center"/>
    </xf>
    <xf numFmtId="0" fontId="21" fillId="0" borderId="7" xfId="5" applyFont="1" applyBorder="1"/>
    <xf numFmtId="0" fontId="8" fillId="0" borderId="0" xfId="5" applyFont="1" applyFill="1" applyBorder="1" applyAlignment="1">
      <alignment horizontal="center" vertical="center"/>
    </xf>
    <xf numFmtId="0" fontId="5" fillId="0" borderId="0" xfId="5" applyFont="1" applyBorder="1"/>
    <xf numFmtId="0" fontId="5" fillId="0" borderId="0" xfId="5" applyFont="1" applyBorder="1" applyAlignment="1">
      <alignment horizontal="center"/>
    </xf>
    <xf numFmtId="4" fontId="8" fillId="0" borderId="0" xfId="5" applyNumberFormat="1" applyFont="1" applyBorder="1" applyAlignment="1">
      <alignment horizontal="center"/>
    </xf>
    <xf numFmtId="0" fontId="7" fillId="19" borderId="2" xfId="5" applyFont="1" applyFill="1" applyBorder="1" applyAlignment="1">
      <alignment vertical="center"/>
    </xf>
    <xf numFmtId="0" fontId="10" fillId="19" borderId="2" xfId="5" applyFont="1" applyFill="1" applyBorder="1" applyAlignment="1">
      <alignment vertical="center"/>
    </xf>
    <xf numFmtId="0" fontId="10" fillId="8" borderId="2" xfId="5" applyFont="1" applyFill="1" applyBorder="1" applyAlignment="1">
      <alignment horizontal="center"/>
    </xf>
    <xf numFmtId="4" fontId="9" fillId="8" borderId="2" xfId="5" applyNumberFormat="1" applyFont="1" applyFill="1" applyBorder="1" applyAlignment="1" applyProtection="1">
      <alignment horizontal="center"/>
    </xf>
    <xf numFmtId="0" fontId="26" fillId="0" borderId="0" xfId="5" applyFont="1" applyFill="1" applyBorder="1" applyAlignment="1">
      <alignment horizontal="left" vertical="center" wrapText="1"/>
    </xf>
    <xf numFmtId="0" fontId="26" fillId="0" borderId="0" xfId="5" applyFont="1" applyFill="1" applyBorder="1" applyAlignment="1">
      <alignment horizontal="center" vertical="center" wrapText="1"/>
    </xf>
    <xf numFmtId="4" fontId="8" fillId="0" borderId="0" xfId="5" applyNumberFormat="1" applyFont="1" applyBorder="1" applyAlignment="1">
      <alignment horizontal="center" vertical="center"/>
    </xf>
    <xf numFmtId="0" fontId="26" fillId="0" borderId="2" xfId="5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 applyProtection="1">
      <alignment horizontal="center"/>
    </xf>
    <xf numFmtId="0" fontId="27" fillId="0" borderId="0" xfId="5" applyFont="1" applyFill="1" applyBorder="1" applyAlignment="1"/>
    <xf numFmtId="0" fontId="5" fillId="0" borderId="0" xfId="5" applyFont="1" applyFill="1" applyBorder="1"/>
    <xf numFmtId="0" fontId="12" fillId="6" borderId="0" xfId="5" applyFont="1" applyFill="1" applyBorder="1" applyAlignment="1">
      <alignment vertical="center"/>
    </xf>
    <xf numFmtId="0" fontId="28" fillId="6" borderId="0" xfId="5" applyFont="1" applyFill="1" applyBorder="1" applyAlignment="1">
      <alignment vertical="center"/>
    </xf>
    <xf numFmtId="0" fontId="12" fillId="6" borderId="2" xfId="5" applyFont="1" applyFill="1" applyBorder="1" applyAlignment="1" applyProtection="1">
      <alignment horizontal="center" vertical="center"/>
    </xf>
    <xf numFmtId="4" fontId="12" fillId="6" borderId="2" xfId="5" applyNumberFormat="1" applyFont="1" applyFill="1" applyBorder="1" applyAlignment="1" applyProtection="1">
      <alignment horizontal="center" vertical="center"/>
    </xf>
    <xf numFmtId="4" fontId="5" fillId="0" borderId="0" xfId="5" applyNumberFormat="1" applyFont="1" applyBorder="1"/>
    <xf numFmtId="0" fontId="8" fillId="0" borderId="0" xfId="5" applyFont="1"/>
    <xf numFmtId="0" fontId="17" fillId="0" borderId="0" xfId="0" applyFont="1" applyAlignment="1">
      <alignment horizontal="center"/>
    </xf>
    <xf numFmtId="0" fontId="29" fillId="0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4" fontId="26" fillId="0" borderId="5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0" fontId="28" fillId="7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vertical="center" wrapText="1"/>
    </xf>
    <xf numFmtId="4" fontId="24" fillId="0" borderId="5" xfId="0" applyNumberFormat="1" applyFont="1" applyFill="1" applyBorder="1" applyAlignment="1">
      <alignment horizontal="center" vertical="center"/>
    </xf>
    <xf numFmtId="4" fontId="27" fillId="9" borderId="2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4" fontId="27" fillId="0" borderId="2" xfId="0" applyNumberFormat="1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center" vertical="center" wrapText="1"/>
    </xf>
    <xf numFmtId="4" fontId="27" fillId="9" borderId="2" xfId="0" applyNumberFormat="1" applyFont="1" applyFill="1" applyBorder="1" applyAlignment="1">
      <alignment horizontal="center" vertical="center"/>
    </xf>
    <xf numFmtId="4" fontId="8" fillId="6" borderId="0" xfId="0" applyNumberFormat="1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4" fontId="9" fillId="6" borderId="2" xfId="0" applyNumberFormat="1" applyFont="1" applyFill="1" applyBorder="1" applyAlignment="1">
      <alignment horizontal="center" vertical="center" wrapText="1"/>
    </xf>
    <xf numFmtId="0" fontId="7" fillId="21" borderId="2" xfId="0" applyFont="1" applyFill="1" applyBorder="1" applyAlignment="1">
      <alignment horizontal="center" vertical="center"/>
    </xf>
    <xf numFmtId="0" fontId="12" fillId="21" borderId="0" xfId="0" applyFont="1" applyFill="1" applyAlignment="1">
      <alignment vertical="center"/>
    </xf>
    <xf numFmtId="4" fontId="26" fillId="21" borderId="0" xfId="0" applyNumberFormat="1" applyFont="1" applyFill="1" applyAlignment="1">
      <alignment horizontal="center" vertical="center"/>
    </xf>
    <xf numFmtId="4" fontId="9" fillId="21" borderId="2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9" borderId="0" xfId="0" applyFont="1" applyFill="1" applyAlignment="1">
      <alignment vertical="center" wrapText="1"/>
    </xf>
    <xf numFmtId="0" fontId="4" fillId="9" borderId="0" xfId="0" applyFont="1" applyFill="1" applyAlignment="1">
      <alignment horizontal="center" vertical="center"/>
    </xf>
    <xf numFmtId="0" fontId="31" fillId="0" borderId="0" xfId="0" applyFont="1" applyAlignment="1">
      <alignment vertical="center" wrapText="1"/>
    </xf>
    <xf numFmtId="17" fontId="13" fillId="0" borderId="4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0" xfId="5" applyFont="1" applyBorder="1" applyAlignment="1">
      <alignment horizontal="center" wrapText="1"/>
    </xf>
    <xf numFmtId="0" fontId="6" fillId="0" borderId="0" xfId="5" applyFont="1" applyFill="1" applyAlignment="1">
      <alignment horizontal="center"/>
    </xf>
    <xf numFmtId="0" fontId="27" fillId="0" borderId="0" xfId="5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8" fillId="6" borderId="9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28" fillId="6" borderId="10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0" fontId="28" fillId="6" borderId="7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20" borderId="6" xfId="0" applyFont="1" applyFill="1" applyBorder="1" applyAlignment="1">
      <alignment horizontal="center" vertical="center" wrapText="1"/>
    </xf>
    <xf numFmtId="0" fontId="28" fillId="20" borderId="7" xfId="0" applyFont="1" applyFill="1" applyBorder="1" applyAlignment="1">
      <alignment horizontal="center" vertical="center" wrapText="1"/>
    </xf>
    <xf numFmtId="0" fontId="28" fillId="20" borderId="8" xfId="0" applyFont="1" applyFill="1" applyBorder="1" applyAlignment="1">
      <alignment horizontal="center" vertical="center" wrapText="1"/>
    </xf>
    <xf numFmtId="1" fontId="16" fillId="21" borderId="6" xfId="0" applyNumberFormat="1" applyFont="1" applyFill="1" applyBorder="1" applyAlignment="1">
      <alignment horizontal="center" vertical="center" wrapText="1"/>
    </xf>
    <xf numFmtId="1" fontId="16" fillId="21" borderId="8" xfId="0" applyNumberFormat="1" applyFont="1" applyFill="1" applyBorder="1" applyAlignment="1">
      <alignment horizontal="center" vertical="center" wrapText="1"/>
    </xf>
    <xf numFmtId="4" fontId="9" fillId="21" borderId="6" xfId="0" applyNumberFormat="1" applyFont="1" applyFill="1" applyBorder="1" applyAlignment="1">
      <alignment horizontal="center" vertical="center" wrapText="1"/>
    </xf>
    <xf numFmtId="4" fontId="9" fillId="21" borderId="8" xfId="0" applyNumberFormat="1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horizontal="left" vertical="center"/>
    </xf>
    <xf numFmtId="0" fontId="12" fillId="7" borderId="3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vertical="center" wrapText="1"/>
    </xf>
    <xf numFmtId="0" fontId="16" fillId="7" borderId="4" xfId="3" applyFont="1" applyFill="1" applyBorder="1" applyAlignment="1">
      <alignment horizontal="center" vertical="center" wrapText="1"/>
    </xf>
    <xf numFmtId="0" fontId="16" fillId="7" borderId="3" xfId="3" applyFont="1" applyFill="1" applyBorder="1" applyAlignment="1">
      <alignment horizontal="center" vertical="center" wrapText="1"/>
    </xf>
    <xf numFmtId="0" fontId="16" fillId="7" borderId="5" xfId="3" applyFont="1" applyFill="1" applyBorder="1" applyAlignment="1">
      <alignment horizontal="center" vertical="center" wrapText="1"/>
    </xf>
    <xf numFmtId="0" fontId="16" fillId="11" borderId="2" xfId="0" applyFont="1" applyFill="1" applyBorder="1" applyAlignment="1">
      <alignment horizontal="center" vertical="center" wrapText="1"/>
    </xf>
    <xf numFmtId="0" fontId="16" fillId="7" borderId="4" xfId="2" applyFont="1" applyFill="1" applyBorder="1" applyAlignment="1">
      <alignment horizontal="center" vertical="center" wrapText="1"/>
    </xf>
    <xf numFmtId="0" fontId="16" fillId="7" borderId="3" xfId="2" applyFont="1" applyFill="1" applyBorder="1" applyAlignment="1">
      <alignment horizontal="center" vertical="center" wrapText="1"/>
    </xf>
    <xf numFmtId="0" fontId="16" fillId="7" borderId="5" xfId="2" applyFont="1" applyFill="1" applyBorder="1" applyAlignment="1">
      <alignment horizontal="center" vertical="center" wrapText="1"/>
    </xf>
    <xf numFmtId="0" fontId="16" fillId="7" borderId="2" xfId="2" applyFont="1" applyFill="1" applyBorder="1" applyAlignment="1">
      <alignment horizontal="center" vertical="center" wrapText="1"/>
    </xf>
    <xf numFmtId="0" fontId="20" fillId="15" borderId="2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16" fillId="7" borderId="2" xfId="3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</cellXfs>
  <cellStyles count="6">
    <cellStyle name="60% - Énfasis2" xfId="2" builtinId="36"/>
    <cellStyle name="Énfasis4" xfId="3" builtinId="41"/>
    <cellStyle name="Énfasis5" xfId="4" builtinId="45"/>
    <cellStyle name="Millares" xfId="1" builtinId="3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blanco/OneDrive%20-%20DIRECCI&#211;N%20GENERAL%20ARCHIVO%20NACIONAL/Nancy/Contabilidad%202018/17.%20Estados%20Financieros%20Contabilidad%20Nacional/IV%20TRIMESTRE%202018/Documentos%20Presentaci&#243;n/12780T42018_ESTADO_V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General_Situacion"/>
      <sheetName val="EstadoResultados_Rendimiento"/>
      <sheetName val="EstadoSituacionEvolucionBienes"/>
      <sheetName val="EstadoFinancieroSegmentos"/>
      <sheetName val="Data"/>
    </sheetNames>
    <sheetDataSet>
      <sheetData sheetId="0">
        <row r="168">
          <cell r="D168">
            <v>-107531.52</v>
          </cell>
          <cell r="E168">
            <v>63475.5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7"/>
  <sheetViews>
    <sheetView tabSelected="1" workbookViewId="0">
      <selection sqref="A1:E1"/>
    </sheetView>
  </sheetViews>
  <sheetFormatPr baseColWidth="10" defaultColWidth="11.42578125" defaultRowHeight="12.75" x14ac:dyDescent="0.25"/>
  <cols>
    <col min="1" max="1" width="15.5703125" style="1" customWidth="1"/>
    <col min="2" max="2" width="63.5703125" style="10" customWidth="1"/>
    <col min="3" max="3" width="6" style="58" customWidth="1"/>
    <col min="4" max="4" width="20" style="1" bestFit="1" customWidth="1"/>
    <col min="5" max="5" width="21" style="1" bestFit="1" customWidth="1"/>
    <col min="6" max="6" width="22.85546875" style="1" customWidth="1"/>
    <col min="7" max="255" width="11.42578125" style="1"/>
    <col min="256" max="256" width="72.140625" style="1" customWidth="1"/>
    <col min="257" max="257" width="6" style="1" customWidth="1"/>
    <col min="258" max="259" width="11.42578125" style="1"/>
    <col min="260" max="260" width="14.28515625" style="1" customWidth="1"/>
    <col min="261" max="511" width="11.42578125" style="1"/>
    <col min="512" max="512" width="72.140625" style="1" customWidth="1"/>
    <col min="513" max="513" width="6" style="1" customWidth="1"/>
    <col min="514" max="515" width="11.42578125" style="1"/>
    <col min="516" max="516" width="14.28515625" style="1" customWidth="1"/>
    <col min="517" max="767" width="11.42578125" style="1"/>
    <col min="768" max="768" width="72.140625" style="1" customWidth="1"/>
    <col min="769" max="769" width="6" style="1" customWidth="1"/>
    <col min="770" max="771" width="11.42578125" style="1"/>
    <col min="772" max="772" width="14.28515625" style="1" customWidth="1"/>
    <col min="773" max="1023" width="11.42578125" style="1"/>
    <col min="1024" max="1024" width="72.140625" style="1" customWidth="1"/>
    <col min="1025" max="1025" width="6" style="1" customWidth="1"/>
    <col min="1026" max="1027" width="11.42578125" style="1"/>
    <col min="1028" max="1028" width="14.28515625" style="1" customWidth="1"/>
    <col min="1029" max="1279" width="11.42578125" style="1"/>
    <col min="1280" max="1280" width="72.140625" style="1" customWidth="1"/>
    <col min="1281" max="1281" width="6" style="1" customWidth="1"/>
    <col min="1282" max="1283" width="11.42578125" style="1"/>
    <col min="1284" max="1284" width="14.28515625" style="1" customWidth="1"/>
    <col min="1285" max="1535" width="11.42578125" style="1"/>
    <col min="1536" max="1536" width="72.140625" style="1" customWidth="1"/>
    <col min="1537" max="1537" width="6" style="1" customWidth="1"/>
    <col min="1538" max="1539" width="11.42578125" style="1"/>
    <col min="1540" max="1540" width="14.28515625" style="1" customWidth="1"/>
    <col min="1541" max="1791" width="11.42578125" style="1"/>
    <col min="1792" max="1792" width="72.140625" style="1" customWidth="1"/>
    <col min="1793" max="1793" width="6" style="1" customWidth="1"/>
    <col min="1794" max="1795" width="11.42578125" style="1"/>
    <col min="1796" max="1796" width="14.28515625" style="1" customWidth="1"/>
    <col min="1797" max="2047" width="11.42578125" style="1"/>
    <col min="2048" max="2048" width="72.140625" style="1" customWidth="1"/>
    <col min="2049" max="2049" width="6" style="1" customWidth="1"/>
    <col min="2050" max="2051" width="11.42578125" style="1"/>
    <col min="2052" max="2052" width="14.28515625" style="1" customWidth="1"/>
    <col min="2053" max="2303" width="11.42578125" style="1"/>
    <col min="2304" max="2304" width="72.140625" style="1" customWidth="1"/>
    <col min="2305" max="2305" width="6" style="1" customWidth="1"/>
    <col min="2306" max="2307" width="11.42578125" style="1"/>
    <col min="2308" max="2308" width="14.28515625" style="1" customWidth="1"/>
    <col min="2309" max="2559" width="11.42578125" style="1"/>
    <col min="2560" max="2560" width="72.140625" style="1" customWidth="1"/>
    <col min="2561" max="2561" width="6" style="1" customWidth="1"/>
    <col min="2562" max="2563" width="11.42578125" style="1"/>
    <col min="2564" max="2564" width="14.28515625" style="1" customWidth="1"/>
    <col min="2565" max="2815" width="11.42578125" style="1"/>
    <col min="2816" max="2816" width="72.140625" style="1" customWidth="1"/>
    <col min="2817" max="2817" width="6" style="1" customWidth="1"/>
    <col min="2818" max="2819" width="11.42578125" style="1"/>
    <col min="2820" max="2820" width="14.28515625" style="1" customWidth="1"/>
    <col min="2821" max="3071" width="11.42578125" style="1"/>
    <col min="3072" max="3072" width="72.140625" style="1" customWidth="1"/>
    <col min="3073" max="3073" width="6" style="1" customWidth="1"/>
    <col min="3074" max="3075" width="11.42578125" style="1"/>
    <col min="3076" max="3076" width="14.28515625" style="1" customWidth="1"/>
    <col min="3077" max="3327" width="11.42578125" style="1"/>
    <col min="3328" max="3328" width="72.140625" style="1" customWidth="1"/>
    <col min="3329" max="3329" width="6" style="1" customWidth="1"/>
    <col min="3330" max="3331" width="11.42578125" style="1"/>
    <col min="3332" max="3332" width="14.28515625" style="1" customWidth="1"/>
    <col min="3333" max="3583" width="11.42578125" style="1"/>
    <col min="3584" max="3584" width="72.140625" style="1" customWidth="1"/>
    <col min="3585" max="3585" width="6" style="1" customWidth="1"/>
    <col min="3586" max="3587" width="11.42578125" style="1"/>
    <col min="3588" max="3588" width="14.28515625" style="1" customWidth="1"/>
    <col min="3589" max="3839" width="11.42578125" style="1"/>
    <col min="3840" max="3840" width="72.140625" style="1" customWidth="1"/>
    <col min="3841" max="3841" width="6" style="1" customWidth="1"/>
    <col min="3842" max="3843" width="11.42578125" style="1"/>
    <col min="3844" max="3844" width="14.28515625" style="1" customWidth="1"/>
    <col min="3845" max="4095" width="11.42578125" style="1"/>
    <col min="4096" max="4096" width="72.140625" style="1" customWidth="1"/>
    <col min="4097" max="4097" width="6" style="1" customWidth="1"/>
    <col min="4098" max="4099" width="11.42578125" style="1"/>
    <col min="4100" max="4100" width="14.28515625" style="1" customWidth="1"/>
    <col min="4101" max="4351" width="11.42578125" style="1"/>
    <col min="4352" max="4352" width="72.140625" style="1" customWidth="1"/>
    <col min="4353" max="4353" width="6" style="1" customWidth="1"/>
    <col min="4354" max="4355" width="11.42578125" style="1"/>
    <col min="4356" max="4356" width="14.28515625" style="1" customWidth="1"/>
    <col min="4357" max="4607" width="11.42578125" style="1"/>
    <col min="4608" max="4608" width="72.140625" style="1" customWidth="1"/>
    <col min="4609" max="4609" width="6" style="1" customWidth="1"/>
    <col min="4610" max="4611" width="11.42578125" style="1"/>
    <col min="4612" max="4612" width="14.28515625" style="1" customWidth="1"/>
    <col min="4613" max="4863" width="11.42578125" style="1"/>
    <col min="4864" max="4864" width="72.140625" style="1" customWidth="1"/>
    <col min="4865" max="4865" width="6" style="1" customWidth="1"/>
    <col min="4866" max="4867" width="11.42578125" style="1"/>
    <col min="4868" max="4868" width="14.28515625" style="1" customWidth="1"/>
    <col min="4869" max="5119" width="11.42578125" style="1"/>
    <col min="5120" max="5120" width="72.140625" style="1" customWidth="1"/>
    <col min="5121" max="5121" width="6" style="1" customWidth="1"/>
    <col min="5122" max="5123" width="11.42578125" style="1"/>
    <col min="5124" max="5124" width="14.28515625" style="1" customWidth="1"/>
    <col min="5125" max="5375" width="11.42578125" style="1"/>
    <col min="5376" max="5376" width="72.140625" style="1" customWidth="1"/>
    <col min="5377" max="5377" width="6" style="1" customWidth="1"/>
    <col min="5378" max="5379" width="11.42578125" style="1"/>
    <col min="5380" max="5380" width="14.28515625" style="1" customWidth="1"/>
    <col min="5381" max="5631" width="11.42578125" style="1"/>
    <col min="5632" max="5632" width="72.140625" style="1" customWidth="1"/>
    <col min="5633" max="5633" width="6" style="1" customWidth="1"/>
    <col min="5634" max="5635" width="11.42578125" style="1"/>
    <col min="5636" max="5636" width="14.28515625" style="1" customWidth="1"/>
    <col min="5637" max="5887" width="11.42578125" style="1"/>
    <col min="5888" max="5888" width="72.140625" style="1" customWidth="1"/>
    <col min="5889" max="5889" width="6" style="1" customWidth="1"/>
    <col min="5890" max="5891" width="11.42578125" style="1"/>
    <col min="5892" max="5892" width="14.28515625" style="1" customWidth="1"/>
    <col min="5893" max="6143" width="11.42578125" style="1"/>
    <col min="6144" max="6144" width="72.140625" style="1" customWidth="1"/>
    <col min="6145" max="6145" width="6" style="1" customWidth="1"/>
    <col min="6146" max="6147" width="11.42578125" style="1"/>
    <col min="6148" max="6148" width="14.28515625" style="1" customWidth="1"/>
    <col min="6149" max="6399" width="11.42578125" style="1"/>
    <col min="6400" max="6400" width="72.140625" style="1" customWidth="1"/>
    <col min="6401" max="6401" width="6" style="1" customWidth="1"/>
    <col min="6402" max="6403" width="11.42578125" style="1"/>
    <col min="6404" max="6404" width="14.28515625" style="1" customWidth="1"/>
    <col min="6405" max="6655" width="11.42578125" style="1"/>
    <col min="6656" max="6656" width="72.140625" style="1" customWidth="1"/>
    <col min="6657" max="6657" width="6" style="1" customWidth="1"/>
    <col min="6658" max="6659" width="11.42578125" style="1"/>
    <col min="6660" max="6660" width="14.28515625" style="1" customWidth="1"/>
    <col min="6661" max="6911" width="11.42578125" style="1"/>
    <col min="6912" max="6912" width="72.140625" style="1" customWidth="1"/>
    <col min="6913" max="6913" width="6" style="1" customWidth="1"/>
    <col min="6914" max="6915" width="11.42578125" style="1"/>
    <col min="6916" max="6916" width="14.28515625" style="1" customWidth="1"/>
    <col min="6917" max="7167" width="11.42578125" style="1"/>
    <col min="7168" max="7168" width="72.140625" style="1" customWidth="1"/>
    <col min="7169" max="7169" width="6" style="1" customWidth="1"/>
    <col min="7170" max="7171" width="11.42578125" style="1"/>
    <col min="7172" max="7172" width="14.28515625" style="1" customWidth="1"/>
    <col min="7173" max="7423" width="11.42578125" style="1"/>
    <col min="7424" max="7424" width="72.140625" style="1" customWidth="1"/>
    <col min="7425" max="7425" width="6" style="1" customWidth="1"/>
    <col min="7426" max="7427" width="11.42578125" style="1"/>
    <col min="7428" max="7428" width="14.28515625" style="1" customWidth="1"/>
    <col min="7429" max="7679" width="11.42578125" style="1"/>
    <col min="7680" max="7680" width="72.140625" style="1" customWidth="1"/>
    <col min="7681" max="7681" width="6" style="1" customWidth="1"/>
    <col min="7682" max="7683" width="11.42578125" style="1"/>
    <col min="7684" max="7684" width="14.28515625" style="1" customWidth="1"/>
    <col min="7685" max="7935" width="11.42578125" style="1"/>
    <col min="7936" max="7936" width="72.140625" style="1" customWidth="1"/>
    <col min="7937" max="7937" width="6" style="1" customWidth="1"/>
    <col min="7938" max="7939" width="11.42578125" style="1"/>
    <col min="7940" max="7940" width="14.28515625" style="1" customWidth="1"/>
    <col min="7941" max="8191" width="11.42578125" style="1"/>
    <col min="8192" max="8192" width="72.140625" style="1" customWidth="1"/>
    <col min="8193" max="8193" width="6" style="1" customWidth="1"/>
    <col min="8194" max="8195" width="11.42578125" style="1"/>
    <col min="8196" max="8196" width="14.28515625" style="1" customWidth="1"/>
    <col min="8197" max="8447" width="11.42578125" style="1"/>
    <col min="8448" max="8448" width="72.140625" style="1" customWidth="1"/>
    <col min="8449" max="8449" width="6" style="1" customWidth="1"/>
    <col min="8450" max="8451" width="11.42578125" style="1"/>
    <col min="8452" max="8452" width="14.28515625" style="1" customWidth="1"/>
    <col min="8453" max="8703" width="11.42578125" style="1"/>
    <col min="8704" max="8704" width="72.140625" style="1" customWidth="1"/>
    <col min="8705" max="8705" width="6" style="1" customWidth="1"/>
    <col min="8706" max="8707" width="11.42578125" style="1"/>
    <col min="8708" max="8708" width="14.28515625" style="1" customWidth="1"/>
    <col min="8709" max="8959" width="11.42578125" style="1"/>
    <col min="8960" max="8960" width="72.140625" style="1" customWidth="1"/>
    <col min="8961" max="8961" width="6" style="1" customWidth="1"/>
    <col min="8962" max="8963" width="11.42578125" style="1"/>
    <col min="8964" max="8964" width="14.28515625" style="1" customWidth="1"/>
    <col min="8965" max="9215" width="11.42578125" style="1"/>
    <col min="9216" max="9216" width="72.140625" style="1" customWidth="1"/>
    <col min="9217" max="9217" width="6" style="1" customWidth="1"/>
    <col min="9218" max="9219" width="11.42578125" style="1"/>
    <col min="9220" max="9220" width="14.28515625" style="1" customWidth="1"/>
    <col min="9221" max="9471" width="11.42578125" style="1"/>
    <col min="9472" max="9472" width="72.140625" style="1" customWidth="1"/>
    <col min="9473" max="9473" width="6" style="1" customWidth="1"/>
    <col min="9474" max="9475" width="11.42578125" style="1"/>
    <col min="9476" max="9476" width="14.28515625" style="1" customWidth="1"/>
    <col min="9477" max="9727" width="11.42578125" style="1"/>
    <col min="9728" max="9728" width="72.140625" style="1" customWidth="1"/>
    <col min="9729" max="9729" width="6" style="1" customWidth="1"/>
    <col min="9730" max="9731" width="11.42578125" style="1"/>
    <col min="9732" max="9732" width="14.28515625" style="1" customWidth="1"/>
    <col min="9733" max="9983" width="11.42578125" style="1"/>
    <col min="9984" max="9984" width="72.140625" style="1" customWidth="1"/>
    <col min="9985" max="9985" width="6" style="1" customWidth="1"/>
    <col min="9986" max="9987" width="11.42578125" style="1"/>
    <col min="9988" max="9988" width="14.28515625" style="1" customWidth="1"/>
    <col min="9989" max="10239" width="11.42578125" style="1"/>
    <col min="10240" max="10240" width="72.140625" style="1" customWidth="1"/>
    <col min="10241" max="10241" width="6" style="1" customWidth="1"/>
    <col min="10242" max="10243" width="11.42578125" style="1"/>
    <col min="10244" max="10244" width="14.28515625" style="1" customWidth="1"/>
    <col min="10245" max="10495" width="11.42578125" style="1"/>
    <col min="10496" max="10496" width="72.140625" style="1" customWidth="1"/>
    <col min="10497" max="10497" width="6" style="1" customWidth="1"/>
    <col min="10498" max="10499" width="11.42578125" style="1"/>
    <col min="10500" max="10500" width="14.28515625" style="1" customWidth="1"/>
    <col min="10501" max="10751" width="11.42578125" style="1"/>
    <col min="10752" max="10752" width="72.140625" style="1" customWidth="1"/>
    <col min="10753" max="10753" width="6" style="1" customWidth="1"/>
    <col min="10754" max="10755" width="11.42578125" style="1"/>
    <col min="10756" max="10756" width="14.28515625" style="1" customWidth="1"/>
    <col min="10757" max="11007" width="11.42578125" style="1"/>
    <col min="11008" max="11008" width="72.140625" style="1" customWidth="1"/>
    <col min="11009" max="11009" width="6" style="1" customWidth="1"/>
    <col min="11010" max="11011" width="11.42578125" style="1"/>
    <col min="11012" max="11012" width="14.28515625" style="1" customWidth="1"/>
    <col min="11013" max="11263" width="11.42578125" style="1"/>
    <col min="11264" max="11264" width="72.140625" style="1" customWidth="1"/>
    <col min="11265" max="11265" width="6" style="1" customWidth="1"/>
    <col min="11266" max="11267" width="11.42578125" style="1"/>
    <col min="11268" max="11268" width="14.28515625" style="1" customWidth="1"/>
    <col min="11269" max="11519" width="11.42578125" style="1"/>
    <col min="11520" max="11520" width="72.140625" style="1" customWidth="1"/>
    <col min="11521" max="11521" width="6" style="1" customWidth="1"/>
    <col min="11522" max="11523" width="11.42578125" style="1"/>
    <col min="11524" max="11524" width="14.28515625" style="1" customWidth="1"/>
    <col min="11525" max="11775" width="11.42578125" style="1"/>
    <col min="11776" max="11776" width="72.140625" style="1" customWidth="1"/>
    <col min="11777" max="11777" width="6" style="1" customWidth="1"/>
    <col min="11778" max="11779" width="11.42578125" style="1"/>
    <col min="11780" max="11780" width="14.28515625" style="1" customWidth="1"/>
    <col min="11781" max="12031" width="11.42578125" style="1"/>
    <col min="12032" max="12032" width="72.140625" style="1" customWidth="1"/>
    <col min="12033" max="12033" width="6" style="1" customWidth="1"/>
    <col min="12034" max="12035" width="11.42578125" style="1"/>
    <col min="12036" max="12036" width="14.28515625" style="1" customWidth="1"/>
    <col min="12037" max="12287" width="11.42578125" style="1"/>
    <col min="12288" max="12288" width="72.140625" style="1" customWidth="1"/>
    <col min="12289" max="12289" width="6" style="1" customWidth="1"/>
    <col min="12290" max="12291" width="11.42578125" style="1"/>
    <col min="12292" max="12292" width="14.28515625" style="1" customWidth="1"/>
    <col min="12293" max="12543" width="11.42578125" style="1"/>
    <col min="12544" max="12544" width="72.140625" style="1" customWidth="1"/>
    <col min="12545" max="12545" width="6" style="1" customWidth="1"/>
    <col min="12546" max="12547" width="11.42578125" style="1"/>
    <col min="12548" max="12548" width="14.28515625" style="1" customWidth="1"/>
    <col min="12549" max="12799" width="11.42578125" style="1"/>
    <col min="12800" max="12800" width="72.140625" style="1" customWidth="1"/>
    <col min="12801" max="12801" width="6" style="1" customWidth="1"/>
    <col min="12802" max="12803" width="11.42578125" style="1"/>
    <col min="12804" max="12804" width="14.28515625" style="1" customWidth="1"/>
    <col min="12805" max="13055" width="11.42578125" style="1"/>
    <col min="13056" max="13056" width="72.140625" style="1" customWidth="1"/>
    <col min="13057" max="13057" width="6" style="1" customWidth="1"/>
    <col min="13058" max="13059" width="11.42578125" style="1"/>
    <col min="13060" max="13060" width="14.28515625" style="1" customWidth="1"/>
    <col min="13061" max="13311" width="11.42578125" style="1"/>
    <col min="13312" max="13312" width="72.140625" style="1" customWidth="1"/>
    <col min="13313" max="13313" width="6" style="1" customWidth="1"/>
    <col min="13314" max="13315" width="11.42578125" style="1"/>
    <col min="13316" max="13316" width="14.28515625" style="1" customWidth="1"/>
    <col min="13317" max="13567" width="11.42578125" style="1"/>
    <col min="13568" max="13568" width="72.140625" style="1" customWidth="1"/>
    <col min="13569" max="13569" width="6" style="1" customWidth="1"/>
    <col min="13570" max="13571" width="11.42578125" style="1"/>
    <col min="13572" max="13572" width="14.28515625" style="1" customWidth="1"/>
    <col min="13573" max="13823" width="11.42578125" style="1"/>
    <col min="13824" max="13824" width="72.140625" style="1" customWidth="1"/>
    <col min="13825" max="13825" width="6" style="1" customWidth="1"/>
    <col min="13826" max="13827" width="11.42578125" style="1"/>
    <col min="13828" max="13828" width="14.28515625" style="1" customWidth="1"/>
    <col min="13829" max="14079" width="11.42578125" style="1"/>
    <col min="14080" max="14080" width="72.140625" style="1" customWidth="1"/>
    <col min="14081" max="14081" width="6" style="1" customWidth="1"/>
    <col min="14082" max="14083" width="11.42578125" style="1"/>
    <col min="14084" max="14084" width="14.28515625" style="1" customWidth="1"/>
    <col min="14085" max="14335" width="11.42578125" style="1"/>
    <col min="14336" max="14336" width="72.140625" style="1" customWidth="1"/>
    <col min="14337" max="14337" width="6" style="1" customWidth="1"/>
    <col min="14338" max="14339" width="11.42578125" style="1"/>
    <col min="14340" max="14340" width="14.28515625" style="1" customWidth="1"/>
    <col min="14341" max="14591" width="11.42578125" style="1"/>
    <col min="14592" max="14592" width="72.140625" style="1" customWidth="1"/>
    <col min="14593" max="14593" width="6" style="1" customWidth="1"/>
    <col min="14594" max="14595" width="11.42578125" style="1"/>
    <col min="14596" max="14596" width="14.28515625" style="1" customWidth="1"/>
    <col min="14597" max="14847" width="11.42578125" style="1"/>
    <col min="14848" max="14848" width="72.140625" style="1" customWidth="1"/>
    <col min="14849" max="14849" width="6" style="1" customWidth="1"/>
    <col min="14850" max="14851" width="11.42578125" style="1"/>
    <col min="14852" max="14852" width="14.28515625" style="1" customWidth="1"/>
    <col min="14853" max="15103" width="11.42578125" style="1"/>
    <col min="15104" max="15104" width="72.140625" style="1" customWidth="1"/>
    <col min="15105" max="15105" width="6" style="1" customWidth="1"/>
    <col min="15106" max="15107" width="11.42578125" style="1"/>
    <col min="15108" max="15108" width="14.28515625" style="1" customWidth="1"/>
    <col min="15109" max="15359" width="11.42578125" style="1"/>
    <col min="15360" max="15360" width="72.140625" style="1" customWidth="1"/>
    <col min="15361" max="15361" width="6" style="1" customWidth="1"/>
    <col min="15362" max="15363" width="11.42578125" style="1"/>
    <col min="15364" max="15364" width="14.28515625" style="1" customWidth="1"/>
    <col min="15365" max="15615" width="11.42578125" style="1"/>
    <col min="15616" max="15616" width="72.140625" style="1" customWidth="1"/>
    <col min="15617" max="15617" width="6" style="1" customWidth="1"/>
    <col min="15618" max="15619" width="11.42578125" style="1"/>
    <col min="15620" max="15620" width="14.28515625" style="1" customWidth="1"/>
    <col min="15621" max="15871" width="11.42578125" style="1"/>
    <col min="15872" max="15872" width="72.140625" style="1" customWidth="1"/>
    <col min="15873" max="15873" width="6" style="1" customWidth="1"/>
    <col min="15874" max="15875" width="11.42578125" style="1"/>
    <col min="15876" max="15876" width="14.28515625" style="1" customWidth="1"/>
    <col min="15877" max="16127" width="11.42578125" style="1"/>
    <col min="16128" max="16128" width="72.140625" style="1" customWidth="1"/>
    <col min="16129" max="16129" width="6" style="1" customWidth="1"/>
    <col min="16130" max="16131" width="11.42578125" style="1"/>
    <col min="16132" max="16132" width="14.28515625" style="1" customWidth="1"/>
    <col min="16133" max="16384" width="11.42578125" style="1"/>
  </cols>
  <sheetData>
    <row r="1" spans="1:6" ht="18" customHeight="1" x14ac:dyDescent="0.25">
      <c r="A1" s="216" t="s">
        <v>1040</v>
      </c>
      <c r="B1" s="216"/>
      <c r="C1" s="216"/>
      <c r="D1" s="216"/>
      <c r="E1" s="216"/>
    </row>
    <row r="2" spans="1:6" ht="18" customHeight="1" x14ac:dyDescent="0.25">
      <c r="A2" s="216" t="s">
        <v>0</v>
      </c>
      <c r="B2" s="216"/>
      <c r="C2" s="216"/>
      <c r="D2" s="216"/>
      <c r="E2" s="216"/>
      <c r="F2" s="2"/>
    </row>
    <row r="3" spans="1:6" ht="18" customHeight="1" x14ac:dyDescent="0.25">
      <c r="A3" s="216" t="s">
        <v>1041</v>
      </c>
      <c r="B3" s="216"/>
      <c r="C3" s="216"/>
      <c r="D3" s="216"/>
      <c r="E3" s="216"/>
    </row>
    <row r="4" spans="1:6" ht="18" customHeight="1" x14ac:dyDescent="0.25">
      <c r="A4" s="217" t="s">
        <v>1</v>
      </c>
      <c r="B4" s="217"/>
      <c r="C4" s="217"/>
      <c r="D4" s="217"/>
      <c r="E4" s="217"/>
    </row>
    <row r="5" spans="1:6" ht="6" customHeight="1" x14ac:dyDescent="0.25">
      <c r="A5" s="3"/>
      <c r="B5" s="4"/>
      <c r="C5" s="5"/>
      <c r="D5" s="6"/>
      <c r="E5" s="6"/>
    </row>
    <row r="6" spans="1:6" ht="24.75" customHeight="1" x14ac:dyDescent="0.25">
      <c r="A6" s="7" t="s">
        <v>2</v>
      </c>
      <c r="B6" s="7" t="s">
        <v>3</v>
      </c>
      <c r="C6" s="8" t="s">
        <v>4</v>
      </c>
      <c r="D6" s="7" t="s">
        <v>1042</v>
      </c>
      <c r="E6" s="7" t="s">
        <v>1043</v>
      </c>
      <c r="F6" s="9"/>
    </row>
    <row r="7" spans="1:6" ht="6" customHeight="1" x14ac:dyDescent="0.25">
      <c r="C7" s="11"/>
      <c r="D7" s="12"/>
      <c r="E7" s="12"/>
    </row>
    <row r="8" spans="1:6" ht="18" customHeight="1" x14ac:dyDescent="0.25">
      <c r="A8" s="13" t="s">
        <v>5</v>
      </c>
      <c r="B8" s="14" t="s">
        <v>6</v>
      </c>
      <c r="C8" s="15"/>
      <c r="D8" s="16"/>
      <c r="E8" s="16"/>
      <c r="F8" s="17"/>
    </row>
    <row r="9" spans="1:6" ht="18" customHeight="1" x14ac:dyDescent="0.25">
      <c r="A9" s="18" t="s">
        <v>7</v>
      </c>
      <c r="B9" s="19" t="s">
        <v>8</v>
      </c>
      <c r="C9" s="20"/>
      <c r="D9" s="21"/>
      <c r="E9" s="21"/>
      <c r="F9" s="17"/>
    </row>
    <row r="10" spans="1:6" ht="18" customHeight="1" x14ac:dyDescent="0.25">
      <c r="A10" s="22" t="s">
        <v>9</v>
      </c>
      <c r="B10" s="23" t="s">
        <v>10</v>
      </c>
      <c r="C10" s="24" t="s">
        <v>11</v>
      </c>
      <c r="D10" s="25">
        <f>SUM(D11:D12)</f>
        <v>776394.84</v>
      </c>
      <c r="E10" s="25">
        <f>SUM(E11:E12)</f>
        <v>954959.08</v>
      </c>
      <c r="F10" s="17"/>
    </row>
    <row r="11" spans="1:6" ht="18" customHeight="1" x14ac:dyDescent="0.25">
      <c r="A11" s="26" t="s">
        <v>12</v>
      </c>
      <c r="B11" s="27" t="s">
        <v>13</v>
      </c>
      <c r="C11" s="28"/>
      <c r="D11" s="29">
        <v>776394.84</v>
      </c>
      <c r="E11" s="29">
        <v>954959.08</v>
      </c>
      <c r="F11" s="17"/>
    </row>
    <row r="12" spans="1:6" ht="18" customHeight="1" x14ac:dyDescent="0.25">
      <c r="A12" s="26" t="s">
        <v>14</v>
      </c>
      <c r="B12" s="27" t="s">
        <v>15</v>
      </c>
      <c r="C12" s="28"/>
      <c r="D12" s="29">
        <v>0</v>
      </c>
      <c r="E12" s="29">
        <v>0</v>
      </c>
      <c r="F12" s="17"/>
    </row>
    <row r="13" spans="1:6" ht="18" customHeight="1" x14ac:dyDescent="0.25">
      <c r="A13" s="22" t="s">
        <v>16</v>
      </c>
      <c r="B13" s="23" t="s">
        <v>17</v>
      </c>
      <c r="C13" s="24" t="s">
        <v>18</v>
      </c>
      <c r="D13" s="25">
        <f>SUM(D14:D18)</f>
        <v>0</v>
      </c>
      <c r="E13" s="25">
        <f>SUM(E14:E18)</f>
        <v>0</v>
      </c>
      <c r="F13" s="17"/>
    </row>
    <row r="14" spans="1:6" ht="18" customHeight="1" x14ac:dyDescent="0.25">
      <c r="A14" s="30" t="s">
        <v>19</v>
      </c>
      <c r="B14" s="27" t="s">
        <v>20</v>
      </c>
      <c r="C14" s="28"/>
      <c r="D14" s="29">
        <v>0</v>
      </c>
      <c r="E14" s="29">
        <v>0</v>
      </c>
      <c r="F14" s="17"/>
    </row>
    <row r="15" spans="1:6" ht="18" customHeight="1" x14ac:dyDescent="0.25">
      <c r="A15" s="30" t="s">
        <v>21</v>
      </c>
      <c r="B15" s="27" t="s">
        <v>22</v>
      </c>
      <c r="C15" s="28"/>
      <c r="D15" s="29">
        <v>0</v>
      </c>
      <c r="E15" s="29">
        <v>0</v>
      </c>
      <c r="F15" s="17"/>
    </row>
    <row r="16" spans="1:6" ht="18" customHeight="1" x14ac:dyDescent="0.25">
      <c r="A16" s="31" t="s">
        <v>23</v>
      </c>
      <c r="B16" s="27" t="s">
        <v>24</v>
      </c>
      <c r="C16" s="28"/>
      <c r="D16" s="29">
        <v>0</v>
      </c>
      <c r="E16" s="29">
        <v>0</v>
      </c>
      <c r="F16" s="17"/>
    </row>
    <row r="17" spans="1:6" ht="18" customHeight="1" x14ac:dyDescent="0.25">
      <c r="A17" s="30" t="s">
        <v>25</v>
      </c>
      <c r="B17" s="27" t="s">
        <v>26</v>
      </c>
      <c r="C17" s="28"/>
      <c r="D17" s="29">
        <v>0</v>
      </c>
      <c r="E17" s="29">
        <v>0</v>
      </c>
      <c r="F17" s="17"/>
    </row>
    <row r="18" spans="1:6" ht="18" customHeight="1" x14ac:dyDescent="0.25">
      <c r="A18" s="30" t="s">
        <v>27</v>
      </c>
      <c r="B18" s="27" t="s">
        <v>28</v>
      </c>
      <c r="C18" s="28"/>
      <c r="D18" s="29">
        <v>0</v>
      </c>
      <c r="E18" s="29">
        <v>0</v>
      </c>
      <c r="F18" s="17"/>
    </row>
    <row r="19" spans="1:6" ht="18" customHeight="1" x14ac:dyDescent="0.25">
      <c r="A19" s="22" t="s">
        <v>29</v>
      </c>
      <c r="B19" s="23" t="s">
        <v>30</v>
      </c>
      <c r="C19" s="24" t="s">
        <v>31</v>
      </c>
      <c r="D19" s="25">
        <f>SUM(D20:D34)</f>
        <v>2841.66</v>
      </c>
      <c r="E19" s="25">
        <f>SUM(E20:E34)</f>
        <v>3681.4700000000003</v>
      </c>
      <c r="F19" s="17"/>
    </row>
    <row r="20" spans="1:6" ht="18" customHeight="1" x14ac:dyDescent="0.25">
      <c r="A20" s="30" t="s">
        <v>32</v>
      </c>
      <c r="B20" s="27" t="s">
        <v>33</v>
      </c>
      <c r="C20" s="28"/>
      <c r="D20" s="29">
        <v>0</v>
      </c>
      <c r="E20" s="29">
        <v>0</v>
      </c>
      <c r="F20" s="17"/>
    </row>
    <row r="21" spans="1:6" ht="18" customHeight="1" x14ac:dyDescent="0.25">
      <c r="A21" s="30" t="s">
        <v>34</v>
      </c>
      <c r="B21" s="27" t="s">
        <v>35</v>
      </c>
      <c r="C21" s="28"/>
      <c r="D21" s="29">
        <v>0</v>
      </c>
      <c r="E21" s="29">
        <v>0</v>
      </c>
      <c r="F21" s="17"/>
    </row>
    <row r="22" spans="1:6" ht="18" customHeight="1" x14ac:dyDescent="0.25">
      <c r="A22" s="30" t="s">
        <v>36</v>
      </c>
      <c r="B22" s="27" t="s">
        <v>37</v>
      </c>
      <c r="C22" s="28"/>
      <c r="D22" s="29">
        <v>0</v>
      </c>
      <c r="E22" s="29">
        <v>0</v>
      </c>
      <c r="F22" s="17"/>
    </row>
    <row r="23" spans="1:6" ht="18" customHeight="1" x14ac:dyDescent="0.25">
      <c r="A23" s="30" t="s">
        <v>38</v>
      </c>
      <c r="B23" s="27" t="s">
        <v>39</v>
      </c>
      <c r="C23" s="28"/>
      <c r="D23" s="29">
        <v>401.2</v>
      </c>
      <c r="E23" s="29">
        <v>3075.8</v>
      </c>
      <c r="F23" s="17"/>
    </row>
    <row r="24" spans="1:6" ht="18" customHeight="1" x14ac:dyDescent="0.25">
      <c r="A24" s="30" t="s">
        <v>40</v>
      </c>
      <c r="B24" s="27" t="s">
        <v>41</v>
      </c>
      <c r="C24" s="28"/>
      <c r="D24" s="29">
        <v>0</v>
      </c>
      <c r="E24" s="29">
        <v>0</v>
      </c>
      <c r="F24" s="17"/>
    </row>
    <row r="25" spans="1:6" ht="18" customHeight="1" x14ac:dyDescent="0.25">
      <c r="A25" s="30" t="s">
        <v>42</v>
      </c>
      <c r="B25" s="27" t="s">
        <v>43</v>
      </c>
      <c r="C25" s="28"/>
      <c r="D25" s="29">
        <v>0</v>
      </c>
      <c r="E25" s="29">
        <v>0</v>
      </c>
      <c r="F25" s="17"/>
    </row>
    <row r="26" spans="1:6" ht="18" customHeight="1" x14ac:dyDescent="0.25">
      <c r="A26" s="31" t="s">
        <v>44</v>
      </c>
      <c r="B26" s="27" t="s">
        <v>45</v>
      </c>
      <c r="C26" s="28"/>
      <c r="D26" s="29">
        <v>0</v>
      </c>
      <c r="E26" s="29">
        <v>0</v>
      </c>
      <c r="F26" s="17"/>
    </row>
    <row r="27" spans="1:6" ht="18" customHeight="1" x14ac:dyDescent="0.25">
      <c r="A27" s="32" t="s">
        <v>46</v>
      </c>
      <c r="B27" s="27" t="s">
        <v>47</v>
      </c>
      <c r="C27" s="28"/>
      <c r="D27" s="29">
        <v>0</v>
      </c>
      <c r="E27" s="29">
        <v>0</v>
      </c>
      <c r="F27" s="17"/>
    </row>
    <row r="28" spans="1:6" ht="18" customHeight="1" x14ac:dyDescent="0.25">
      <c r="A28" s="30" t="s">
        <v>48</v>
      </c>
      <c r="B28" s="27" t="s">
        <v>49</v>
      </c>
      <c r="C28" s="28"/>
      <c r="D28" s="29">
        <v>0</v>
      </c>
      <c r="E28" s="29">
        <v>0</v>
      </c>
      <c r="F28" s="17"/>
    </row>
    <row r="29" spans="1:6" ht="18" customHeight="1" x14ac:dyDescent="0.25">
      <c r="A29" s="30" t="s">
        <v>50</v>
      </c>
      <c r="B29" s="27" t="s">
        <v>51</v>
      </c>
      <c r="C29" s="28"/>
      <c r="D29" s="29">
        <v>0</v>
      </c>
      <c r="E29" s="29">
        <v>0</v>
      </c>
      <c r="F29" s="17"/>
    </row>
    <row r="30" spans="1:6" ht="18" customHeight="1" x14ac:dyDescent="0.25">
      <c r="A30" s="30" t="s">
        <v>52</v>
      </c>
      <c r="B30" s="27" t="s">
        <v>53</v>
      </c>
      <c r="C30" s="28"/>
      <c r="D30" s="29">
        <v>0</v>
      </c>
      <c r="E30" s="29">
        <v>0</v>
      </c>
      <c r="F30" s="17"/>
    </row>
    <row r="31" spans="1:6" ht="18" customHeight="1" x14ac:dyDescent="0.25">
      <c r="A31" s="30" t="s">
        <v>54</v>
      </c>
      <c r="B31" s="27" t="s">
        <v>55</v>
      </c>
      <c r="C31" s="28"/>
      <c r="D31" s="29">
        <v>0</v>
      </c>
      <c r="E31" s="29">
        <v>0</v>
      </c>
      <c r="F31" s="17"/>
    </row>
    <row r="32" spans="1:6" ht="18" customHeight="1" x14ac:dyDescent="0.25">
      <c r="A32" s="30" t="s">
        <v>56</v>
      </c>
      <c r="B32" s="27" t="s">
        <v>57</v>
      </c>
      <c r="C32" s="28"/>
      <c r="D32" s="29">
        <v>0</v>
      </c>
      <c r="E32" s="29">
        <v>0</v>
      </c>
      <c r="F32" s="17"/>
    </row>
    <row r="33" spans="1:6" ht="18" customHeight="1" x14ac:dyDescent="0.25">
      <c r="A33" s="30" t="s">
        <v>58</v>
      </c>
      <c r="B33" s="27" t="s">
        <v>59</v>
      </c>
      <c r="C33" s="28"/>
      <c r="D33" s="29">
        <v>2448.48</v>
      </c>
      <c r="E33" s="29">
        <v>680.8</v>
      </c>
      <c r="F33" s="17"/>
    </row>
    <row r="34" spans="1:6" ht="18" customHeight="1" x14ac:dyDescent="0.25">
      <c r="A34" s="30" t="s">
        <v>60</v>
      </c>
      <c r="B34" s="27" t="s">
        <v>61</v>
      </c>
      <c r="C34" s="28"/>
      <c r="D34" s="29">
        <v>-8.02</v>
      </c>
      <c r="E34" s="29">
        <v>-75.13</v>
      </c>
      <c r="F34" s="17"/>
    </row>
    <row r="35" spans="1:6" ht="18" customHeight="1" x14ac:dyDescent="0.25">
      <c r="A35" s="22" t="s">
        <v>62</v>
      </c>
      <c r="B35" s="23" t="s">
        <v>63</v>
      </c>
      <c r="C35" s="24" t="s">
        <v>64</v>
      </c>
      <c r="D35" s="25">
        <f>SUM(D36:D40)</f>
        <v>86554.43</v>
      </c>
      <c r="E35" s="25">
        <f>SUM(E36:E40)</f>
        <v>83598.25</v>
      </c>
      <c r="F35" s="17"/>
    </row>
    <row r="36" spans="1:6" ht="18" customHeight="1" x14ac:dyDescent="0.25">
      <c r="A36" s="30" t="s">
        <v>65</v>
      </c>
      <c r="B36" s="27" t="s">
        <v>66</v>
      </c>
      <c r="C36" s="28"/>
      <c r="D36" s="29">
        <v>86554.43</v>
      </c>
      <c r="E36" s="29">
        <v>83598.25</v>
      </c>
      <c r="F36" s="17"/>
    </row>
    <row r="37" spans="1:6" ht="18" customHeight="1" x14ac:dyDescent="0.25">
      <c r="A37" s="30" t="s">
        <v>67</v>
      </c>
      <c r="B37" s="27" t="s">
        <v>68</v>
      </c>
      <c r="C37" s="28"/>
      <c r="D37" s="29">
        <v>0</v>
      </c>
      <c r="E37" s="29">
        <v>0</v>
      </c>
      <c r="F37" s="17"/>
    </row>
    <row r="38" spans="1:6" ht="18" customHeight="1" x14ac:dyDescent="0.25">
      <c r="A38" s="30" t="s">
        <v>69</v>
      </c>
      <c r="B38" s="27" t="s">
        <v>70</v>
      </c>
      <c r="C38" s="28"/>
      <c r="D38" s="29">
        <v>0</v>
      </c>
      <c r="E38" s="29">
        <v>0</v>
      </c>
      <c r="F38" s="17"/>
    </row>
    <row r="39" spans="1:6" ht="18" customHeight="1" x14ac:dyDescent="0.25">
      <c r="A39" s="30" t="s">
        <v>71</v>
      </c>
      <c r="B39" s="27" t="s">
        <v>72</v>
      </c>
      <c r="C39" s="28"/>
      <c r="D39" s="29">
        <v>0</v>
      </c>
      <c r="E39" s="29">
        <v>0</v>
      </c>
      <c r="F39" s="17"/>
    </row>
    <row r="40" spans="1:6" ht="18" customHeight="1" x14ac:dyDescent="0.25">
      <c r="A40" s="30" t="s">
        <v>73</v>
      </c>
      <c r="B40" s="27" t="s">
        <v>74</v>
      </c>
      <c r="C40" s="28"/>
      <c r="D40" s="29">
        <v>0</v>
      </c>
      <c r="E40" s="29">
        <v>0</v>
      </c>
      <c r="F40" s="17"/>
    </row>
    <row r="41" spans="1:6" ht="18" customHeight="1" x14ac:dyDescent="0.25">
      <c r="A41" s="22" t="s">
        <v>75</v>
      </c>
      <c r="B41" s="23" t="s">
        <v>76</v>
      </c>
      <c r="C41" s="24" t="s">
        <v>77</v>
      </c>
      <c r="D41" s="25">
        <f>SUM(D42:D44)</f>
        <v>851.45</v>
      </c>
      <c r="E41" s="25">
        <f>SUM(E42:E44)</f>
        <v>31042.880000000001</v>
      </c>
      <c r="F41" s="17"/>
    </row>
    <row r="42" spans="1:6" ht="18" customHeight="1" x14ac:dyDescent="0.25">
      <c r="A42" s="30" t="s">
        <v>78</v>
      </c>
      <c r="B42" s="27" t="s">
        <v>79</v>
      </c>
      <c r="C42" s="28"/>
      <c r="D42" s="29">
        <v>92.42</v>
      </c>
      <c r="E42" s="29">
        <v>30165.5</v>
      </c>
      <c r="F42" s="17"/>
    </row>
    <row r="43" spans="1:6" ht="18" customHeight="1" x14ac:dyDescent="0.25">
      <c r="A43" s="30" t="s">
        <v>80</v>
      </c>
      <c r="B43" s="27" t="s">
        <v>81</v>
      </c>
      <c r="C43" s="28"/>
      <c r="D43" s="29">
        <v>745.45</v>
      </c>
      <c r="E43" s="29">
        <v>877.38</v>
      </c>
      <c r="F43" s="17"/>
    </row>
    <row r="44" spans="1:6" ht="18" customHeight="1" x14ac:dyDescent="0.25">
      <c r="A44" s="30" t="s">
        <v>82</v>
      </c>
      <c r="B44" s="27" t="s">
        <v>83</v>
      </c>
      <c r="C44" s="28"/>
      <c r="D44" s="29">
        <v>13.58</v>
      </c>
      <c r="E44" s="29">
        <v>0</v>
      </c>
      <c r="F44" s="17"/>
    </row>
    <row r="45" spans="1:6" ht="18" customHeight="1" x14ac:dyDescent="0.25">
      <c r="A45" s="33"/>
      <c r="B45" s="19" t="s">
        <v>84</v>
      </c>
      <c r="C45" s="20"/>
      <c r="D45" s="34">
        <f>+D41++D35+D19+D13+D10</f>
        <v>866642.38</v>
      </c>
      <c r="E45" s="34">
        <f>+E41++E35+E19+E13+E10</f>
        <v>1073281.68</v>
      </c>
      <c r="F45" s="17"/>
    </row>
    <row r="46" spans="1:6" ht="18" customHeight="1" x14ac:dyDescent="0.25">
      <c r="A46" s="35"/>
      <c r="B46" s="36"/>
      <c r="C46" s="37"/>
      <c r="D46" s="38"/>
      <c r="E46" s="38"/>
      <c r="F46" s="17"/>
    </row>
    <row r="47" spans="1:6" ht="18" customHeight="1" x14ac:dyDescent="0.25">
      <c r="A47" s="18" t="s">
        <v>85</v>
      </c>
      <c r="B47" s="19" t="s">
        <v>86</v>
      </c>
      <c r="C47" s="20"/>
      <c r="D47" s="21"/>
      <c r="E47" s="21"/>
      <c r="F47" s="17"/>
    </row>
    <row r="48" spans="1:6" ht="18" customHeight="1" x14ac:dyDescent="0.25">
      <c r="A48" s="22" t="s">
        <v>87</v>
      </c>
      <c r="B48" s="23" t="s">
        <v>88</v>
      </c>
      <c r="C48" s="24" t="s">
        <v>89</v>
      </c>
      <c r="D48" s="25">
        <f>SUM(D49:D53)</f>
        <v>0</v>
      </c>
      <c r="E48" s="25">
        <f>SUM(E49:E53)</f>
        <v>0</v>
      </c>
      <c r="F48" s="17"/>
    </row>
    <row r="49" spans="1:6" ht="18" customHeight="1" x14ac:dyDescent="0.25">
      <c r="A49" s="30" t="s">
        <v>90</v>
      </c>
      <c r="B49" s="27" t="s">
        <v>91</v>
      </c>
      <c r="C49" s="28"/>
      <c r="D49" s="29">
        <v>0</v>
      </c>
      <c r="E49" s="29">
        <v>0</v>
      </c>
      <c r="F49" s="17"/>
    </row>
    <row r="50" spans="1:6" ht="18" customHeight="1" x14ac:dyDescent="0.25">
      <c r="A50" s="30" t="s">
        <v>92</v>
      </c>
      <c r="B50" s="27" t="s">
        <v>93</v>
      </c>
      <c r="C50" s="28"/>
      <c r="D50" s="29">
        <v>0</v>
      </c>
      <c r="E50" s="29">
        <v>0</v>
      </c>
      <c r="F50" s="17"/>
    </row>
    <row r="51" spans="1:6" ht="18" customHeight="1" x14ac:dyDescent="0.25">
      <c r="A51" s="31" t="s">
        <v>94</v>
      </c>
      <c r="B51" s="27" t="s">
        <v>95</v>
      </c>
      <c r="C51" s="28"/>
      <c r="D51" s="29">
        <v>0</v>
      </c>
      <c r="E51" s="29">
        <v>0</v>
      </c>
      <c r="F51" s="17"/>
    </row>
    <row r="52" spans="1:6" ht="18" customHeight="1" x14ac:dyDescent="0.25">
      <c r="A52" s="30" t="s">
        <v>96</v>
      </c>
      <c r="B52" s="27" t="s">
        <v>97</v>
      </c>
      <c r="C52" s="28"/>
      <c r="D52" s="29">
        <v>0</v>
      </c>
      <c r="E52" s="29">
        <v>0</v>
      </c>
      <c r="F52" s="17"/>
    </row>
    <row r="53" spans="1:6" ht="18" customHeight="1" x14ac:dyDescent="0.25">
      <c r="A53" s="30" t="s">
        <v>98</v>
      </c>
      <c r="B53" s="27" t="s">
        <v>99</v>
      </c>
      <c r="C53" s="28"/>
      <c r="D53" s="29">
        <v>0</v>
      </c>
      <c r="E53" s="29">
        <v>0</v>
      </c>
      <c r="F53" s="17"/>
    </row>
    <row r="54" spans="1:6" ht="18" customHeight="1" x14ac:dyDescent="0.25">
      <c r="A54" s="22" t="s">
        <v>100</v>
      </c>
      <c r="B54" s="23" t="s">
        <v>101</v>
      </c>
      <c r="C54" s="24" t="s">
        <v>102</v>
      </c>
      <c r="D54" s="25">
        <f>SUM(D55:D61)</f>
        <v>1027.57</v>
      </c>
      <c r="E54" s="25">
        <f>SUM(E55:E61)</f>
        <v>1027.57</v>
      </c>
      <c r="F54" s="17"/>
    </row>
    <row r="55" spans="1:6" ht="18" customHeight="1" x14ac:dyDescent="0.25">
      <c r="A55" s="30" t="s">
        <v>103</v>
      </c>
      <c r="B55" s="27" t="s">
        <v>104</v>
      </c>
      <c r="C55" s="28"/>
      <c r="D55" s="29">
        <v>0</v>
      </c>
      <c r="E55" s="29">
        <v>0</v>
      </c>
      <c r="F55" s="17"/>
    </row>
    <row r="56" spans="1:6" ht="18" customHeight="1" x14ac:dyDescent="0.25">
      <c r="A56" s="31" t="s">
        <v>105</v>
      </c>
      <c r="B56" s="27" t="s">
        <v>106</v>
      </c>
      <c r="C56" s="28"/>
      <c r="D56" s="29">
        <v>0</v>
      </c>
      <c r="E56" s="29">
        <v>0</v>
      </c>
      <c r="F56" s="17"/>
    </row>
    <row r="57" spans="1:6" ht="18" customHeight="1" x14ac:dyDescent="0.25">
      <c r="A57" s="32" t="s">
        <v>107</v>
      </c>
      <c r="B57" s="27" t="s">
        <v>108</v>
      </c>
      <c r="C57" s="28"/>
      <c r="D57" s="29">
        <v>0</v>
      </c>
      <c r="E57" s="29">
        <v>0</v>
      </c>
      <c r="F57" s="17"/>
    </row>
    <row r="58" spans="1:6" ht="18" customHeight="1" x14ac:dyDescent="0.25">
      <c r="A58" s="30" t="s">
        <v>109</v>
      </c>
      <c r="B58" s="27" t="s">
        <v>110</v>
      </c>
      <c r="C58" s="28"/>
      <c r="D58" s="29">
        <v>0</v>
      </c>
      <c r="E58" s="29">
        <v>0</v>
      </c>
      <c r="F58" s="17"/>
    </row>
    <row r="59" spans="1:6" ht="18" customHeight="1" x14ac:dyDescent="0.25">
      <c r="A59" s="30" t="s">
        <v>111</v>
      </c>
      <c r="B59" s="27" t="s">
        <v>112</v>
      </c>
      <c r="C59" s="28"/>
      <c r="D59" s="29">
        <v>0</v>
      </c>
      <c r="E59" s="29">
        <v>0</v>
      </c>
      <c r="F59" s="17"/>
    </row>
    <row r="60" spans="1:6" ht="18" customHeight="1" x14ac:dyDescent="0.25">
      <c r="A60" s="30" t="s">
        <v>113</v>
      </c>
      <c r="B60" s="27" t="s">
        <v>114</v>
      </c>
      <c r="C60" s="28"/>
      <c r="D60" s="29">
        <v>1027.57</v>
      </c>
      <c r="E60" s="29">
        <v>1027.57</v>
      </c>
      <c r="F60" s="17"/>
    </row>
    <row r="61" spans="1:6" ht="18" customHeight="1" x14ac:dyDescent="0.25">
      <c r="A61" s="30" t="s">
        <v>115</v>
      </c>
      <c r="B61" s="27" t="s">
        <v>116</v>
      </c>
      <c r="C61" s="28"/>
      <c r="D61" s="29">
        <v>0</v>
      </c>
      <c r="E61" s="29">
        <v>0</v>
      </c>
      <c r="F61" s="17"/>
    </row>
    <row r="62" spans="1:6" ht="18" customHeight="1" x14ac:dyDescent="0.25">
      <c r="A62" s="22" t="s">
        <v>117</v>
      </c>
      <c r="B62" s="23" t="s">
        <v>118</v>
      </c>
      <c r="C62" s="24" t="s">
        <v>119</v>
      </c>
      <c r="D62" s="25">
        <f>SUM(D63:D71)</f>
        <v>9602312.3899999987</v>
      </c>
      <c r="E62" s="25">
        <f>SUM(E63:E71)</f>
        <v>9794113.6799999997</v>
      </c>
      <c r="F62" s="17"/>
    </row>
    <row r="63" spans="1:6" ht="18" customHeight="1" x14ac:dyDescent="0.25">
      <c r="A63" s="26" t="s">
        <v>120</v>
      </c>
      <c r="B63" s="27" t="s">
        <v>121</v>
      </c>
      <c r="C63" s="28"/>
      <c r="D63" s="29">
        <v>9507894.1999999993</v>
      </c>
      <c r="E63" s="29">
        <v>7670841.8200000003</v>
      </c>
      <c r="F63" s="17"/>
    </row>
    <row r="64" spans="1:6" ht="18" customHeight="1" x14ac:dyDescent="0.25">
      <c r="A64" s="26" t="s">
        <v>122</v>
      </c>
      <c r="B64" s="27" t="s">
        <v>123</v>
      </c>
      <c r="C64" s="28"/>
      <c r="D64" s="29">
        <v>0</v>
      </c>
      <c r="E64" s="29">
        <v>0</v>
      </c>
      <c r="F64" s="17"/>
    </row>
    <row r="65" spans="1:6" ht="18" customHeight="1" x14ac:dyDescent="0.25">
      <c r="A65" s="26" t="s">
        <v>124</v>
      </c>
      <c r="B65" s="27" t="s">
        <v>125</v>
      </c>
      <c r="C65" s="28"/>
      <c r="D65" s="29">
        <v>0</v>
      </c>
      <c r="E65" s="29">
        <v>0</v>
      </c>
      <c r="F65" s="17"/>
    </row>
    <row r="66" spans="1:6" ht="18" customHeight="1" x14ac:dyDescent="0.25">
      <c r="A66" s="26" t="s">
        <v>126</v>
      </c>
      <c r="B66" s="27" t="s">
        <v>127</v>
      </c>
      <c r="C66" s="28"/>
      <c r="D66" s="29">
        <v>0</v>
      </c>
      <c r="E66" s="29">
        <v>0</v>
      </c>
      <c r="F66" s="17"/>
    </row>
    <row r="67" spans="1:6" ht="18" customHeight="1" x14ac:dyDescent="0.25">
      <c r="A67" s="26" t="s">
        <v>128</v>
      </c>
      <c r="B67" s="27" t="s">
        <v>129</v>
      </c>
      <c r="C67" s="28"/>
      <c r="D67" s="29">
        <v>0</v>
      </c>
      <c r="E67" s="29">
        <v>0</v>
      </c>
      <c r="F67" s="17"/>
    </row>
    <row r="68" spans="1:6" ht="18" customHeight="1" x14ac:dyDescent="0.25">
      <c r="A68" s="26" t="s">
        <v>130</v>
      </c>
      <c r="B68" s="27" t="s">
        <v>131</v>
      </c>
      <c r="C68" s="28"/>
      <c r="D68" s="29">
        <v>0</v>
      </c>
      <c r="E68" s="29">
        <v>0</v>
      </c>
      <c r="F68" s="17"/>
    </row>
    <row r="69" spans="1:6" ht="18" customHeight="1" x14ac:dyDescent="0.25">
      <c r="A69" s="26" t="s">
        <v>132</v>
      </c>
      <c r="B69" s="27" t="s">
        <v>133</v>
      </c>
      <c r="C69" s="28"/>
      <c r="D69" s="29">
        <v>0</v>
      </c>
      <c r="E69" s="29">
        <v>0</v>
      </c>
      <c r="F69" s="17"/>
    </row>
    <row r="70" spans="1:6" ht="18" customHeight="1" x14ac:dyDescent="0.25">
      <c r="A70" s="30" t="s">
        <v>134</v>
      </c>
      <c r="B70" s="27" t="s">
        <v>135</v>
      </c>
      <c r="C70" s="28"/>
      <c r="D70" s="29">
        <v>94418.19</v>
      </c>
      <c r="E70" s="29">
        <v>168615.32</v>
      </c>
      <c r="F70" s="17"/>
    </row>
    <row r="71" spans="1:6" ht="18" customHeight="1" x14ac:dyDescent="0.25">
      <c r="A71" s="26" t="s">
        <v>136</v>
      </c>
      <c r="B71" s="27" t="s">
        <v>137</v>
      </c>
      <c r="C71" s="28"/>
      <c r="D71" s="29">
        <v>0</v>
      </c>
      <c r="E71" s="29">
        <v>1954656.54</v>
      </c>
      <c r="F71" s="17"/>
    </row>
    <row r="72" spans="1:6" ht="18" customHeight="1" x14ac:dyDescent="0.25">
      <c r="A72" s="22" t="s">
        <v>138</v>
      </c>
      <c r="B72" s="23" t="s">
        <v>139</v>
      </c>
      <c r="C72" s="24" t="s">
        <v>140</v>
      </c>
      <c r="D72" s="25">
        <f>SUM(D73:D78)</f>
        <v>0</v>
      </c>
      <c r="E72" s="25">
        <f>SUM(E73:E78)</f>
        <v>0</v>
      </c>
      <c r="F72" s="17"/>
    </row>
    <row r="73" spans="1:6" ht="18" customHeight="1" x14ac:dyDescent="0.25">
      <c r="A73" s="26" t="s">
        <v>141</v>
      </c>
      <c r="B73" s="27" t="s">
        <v>142</v>
      </c>
      <c r="C73" s="28"/>
      <c r="D73" s="29">
        <v>0</v>
      </c>
      <c r="E73" s="29">
        <v>0</v>
      </c>
      <c r="F73" s="17"/>
    </row>
    <row r="74" spans="1:6" ht="18" customHeight="1" x14ac:dyDescent="0.25">
      <c r="A74" s="26" t="s">
        <v>143</v>
      </c>
      <c r="B74" s="27" t="s">
        <v>144</v>
      </c>
      <c r="C74" s="28"/>
      <c r="D74" s="29">
        <v>0</v>
      </c>
      <c r="E74" s="29">
        <v>0</v>
      </c>
      <c r="F74" s="17"/>
    </row>
    <row r="75" spans="1:6" ht="18" customHeight="1" x14ac:dyDescent="0.25">
      <c r="A75" s="26" t="s">
        <v>145</v>
      </c>
      <c r="B75" s="27" t="s">
        <v>146</v>
      </c>
      <c r="C75" s="28"/>
      <c r="D75" s="29">
        <v>0</v>
      </c>
      <c r="E75" s="29">
        <v>0</v>
      </c>
      <c r="F75" s="17"/>
    </row>
    <row r="76" spans="1:6" ht="18" customHeight="1" x14ac:dyDescent="0.25">
      <c r="A76" s="26" t="s">
        <v>147</v>
      </c>
      <c r="B76" s="27" t="s">
        <v>148</v>
      </c>
      <c r="C76" s="28"/>
      <c r="D76" s="29">
        <v>0</v>
      </c>
      <c r="E76" s="29">
        <v>0</v>
      </c>
      <c r="F76" s="17"/>
    </row>
    <row r="77" spans="1:6" ht="18" customHeight="1" x14ac:dyDescent="0.25">
      <c r="A77" s="30" t="s">
        <v>149</v>
      </c>
      <c r="B77" s="27" t="s">
        <v>150</v>
      </c>
      <c r="C77" s="28"/>
      <c r="D77" s="29">
        <v>0</v>
      </c>
      <c r="E77" s="29">
        <v>0</v>
      </c>
      <c r="F77" s="17"/>
    </row>
    <row r="78" spans="1:6" ht="18" customHeight="1" x14ac:dyDescent="0.25">
      <c r="A78" s="26" t="s">
        <v>151</v>
      </c>
      <c r="B78" s="27" t="s">
        <v>152</v>
      </c>
      <c r="C78" s="28"/>
      <c r="D78" s="29">
        <v>0</v>
      </c>
      <c r="E78" s="29">
        <v>0</v>
      </c>
      <c r="F78" s="17"/>
    </row>
    <row r="79" spans="1:6" ht="18" customHeight="1" x14ac:dyDescent="0.25">
      <c r="A79" s="22" t="s">
        <v>153</v>
      </c>
      <c r="B79" s="23" t="s">
        <v>154</v>
      </c>
      <c r="C79" s="24" t="s">
        <v>155</v>
      </c>
      <c r="D79" s="25">
        <f>SUM(D80:D83)</f>
        <v>0</v>
      </c>
      <c r="E79" s="25">
        <f>SUM(E80:E83)</f>
        <v>0</v>
      </c>
      <c r="F79" s="17"/>
    </row>
    <row r="80" spans="1:6" ht="18" customHeight="1" x14ac:dyDescent="0.25">
      <c r="A80" s="30" t="s">
        <v>156</v>
      </c>
      <c r="B80" s="27" t="s">
        <v>157</v>
      </c>
      <c r="C80" s="28"/>
      <c r="D80" s="29">
        <v>0</v>
      </c>
      <c r="E80" s="29">
        <v>0</v>
      </c>
      <c r="F80" s="17"/>
    </row>
    <row r="81" spans="1:6" ht="18" customHeight="1" x14ac:dyDescent="0.25">
      <c r="A81" s="30" t="s">
        <v>158</v>
      </c>
      <c r="B81" s="27" t="s">
        <v>159</v>
      </c>
      <c r="C81" s="28"/>
      <c r="D81" s="29">
        <v>0</v>
      </c>
      <c r="E81" s="29">
        <v>0</v>
      </c>
      <c r="F81" s="17"/>
    </row>
    <row r="82" spans="1:6" ht="18" customHeight="1" x14ac:dyDescent="0.25">
      <c r="A82" s="30" t="s">
        <v>160</v>
      </c>
      <c r="B82" s="27" t="s">
        <v>161</v>
      </c>
      <c r="C82" s="28"/>
      <c r="D82" s="29">
        <v>0</v>
      </c>
      <c r="E82" s="29">
        <v>0</v>
      </c>
      <c r="F82" s="17"/>
    </row>
    <row r="83" spans="1:6" ht="18" customHeight="1" x14ac:dyDescent="0.25">
      <c r="A83" s="30" t="s">
        <v>162</v>
      </c>
      <c r="B83" s="27" t="s">
        <v>163</v>
      </c>
      <c r="C83" s="28"/>
      <c r="D83" s="29">
        <v>0</v>
      </c>
      <c r="E83" s="29">
        <v>0</v>
      </c>
      <c r="F83" s="17"/>
    </row>
    <row r="84" spans="1:6" ht="18" customHeight="1" x14ac:dyDescent="0.25">
      <c r="A84" s="22" t="s">
        <v>164</v>
      </c>
      <c r="B84" s="23" t="s">
        <v>165</v>
      </c>
      <c r="C84" s="24" t="s">
        <v>166</v>
      </c>
      <c r="D84" s="25">
        <f>SUM(D85:D87)</f>
        <v>178587.8</v>
      </c>
      <c r="E84" s="25">
        <f>SUM(E85:E87)</f>
        <v>178627.8</v>
      </c>
      <c r="F84" s="17"/>
    </row>
    <row r="85" spans="1:6" ht="18" customHeight="1" x14ac:dyDescent="0.25">
      <c r="A85" s="30" t="s">
        <v>167</v>
      </c>
      <c r="B85" s="27" t="s">
        <v>168</v>
      </c>
      <c r="C85" s="28"/>
      <c r="D85" s="29">
        <v>0</v>
      </c>
      <c r="E85" s="29">
        <v>0</v>
      </c>
      <c r="F85" s="17"/>
    </row>
    <row r="86" spans="1:6" ht="18" customHeight="1" x14ac:dyDescent="0.25">
      <c r="A86" s="30" t="s">
        <v>169</v>
      </c>
      <c r="B86" s="27" t="s">
        <v>170</v>
      </c>
      <c r="C86" s="28"/>
      <c r="D86" s="29">
        <v>178587.8</v>
      </c>
      <c r="E86" s="29">
        <v>178627.8</v>
      </c>
      <c r="F86" s="17"/>
    </row>
    <row r="87" spans="1:6" ht="18" customHeight="1" x14ac:dyDescent="0.25">
      <c r="A87" s="30" t="s">
        <v>171</v>
      </c>
      <c r="B87" s="27" t="s">
        <v>172</v>
      </c>
      <c r="C87" s="28"/>
      <c r="D87" s="29">
        <v>0</v>
      </c>
      <c r="E87" s="29">
        <v>0</v>
      </c>
      <c r="F87" s="17"/>
    </row>
    <row r="88" spans="1:6" ht="18" customHeight="1" x14ac:dyDescent="0.25">
      <c r="A88" s="33"/>
      <c r="B88" s="39" t="s">
        <v>173</v>
      </c>
      <c r="C88" s="20"/>
      <c r="D88" s="34">
        <f>+D84+D79+D72+D62+D54+D48</f>
        <v>9781927.7599999998</v>
      </c>
      <c r="E88" s="34">
        <f>+E84+E79+E72+E62+E54+E48</f>
        <v>9973769.0500000007</v>
      </c>
      <c r="F88" s="17"/>
    </row>
    <row r="89" spans="1:6" ht="18" customHeight="1" x14ac:dyDescent="0.25">
      <c r="A89" s="40"/>
      <c r="B89" s="14" t="s">
        <v>174</v>
      </c>
      <c r="C89" s="15"/>
      <c r="D89" s="41">
        <f>+D88+D45</f>
        <v>10648570.140000001</v>
      </c>
      <c r="E89" s="41">
        <f>+E88+E45</f>
        <v>11047050.73</v>
      </c>
      <c r="F89" s="17"/>
    </row>
    <row r="90" spans="1:6" ht="18" customHeight="1" x14ac:dyDescent="0.25">
      <c r="A90" s="35"/>
      <c r="B90" s="36"/>
      <c r="C90" s="37"/>
      <c r="D90" s="38" t="s">
        <v>175</v>
      </c>
      <c r="E90" s="38" t="s">
        <v>175</v>
      </c>
      <c r="F90" s="12"/>
    </row>
    <row r="91" spans="1:6" ht="18" customHeight="1" x14ac:dyDescent="0.25">
      <c r="A91" s="42" t="s">
        <v>176</v>
      </c>
      <c r="B91" s="14" t="s">
        <v>177</v>
      </c>
      <c r="C91" s="43"/>
      <c r="D91" s="44"/>
      <c r="E91" s="44"/>
      <c r="F91" s="12"/>
    </row>
    <row r="92" spans="1:6" ht="18" customHeight="1" x14ac:dyDescent="0.25">
      <c r="A92" s="45" t="s">
        <v>178</v>
      </c>
      <c r="B92" s="19" t="s">
        <v>179</v>
      </c>
      <c r="C92" s="46"/>
      <c r="D92" s="34"/>
      <c r="E92" s="34"/>
      <c r="F92" s="12"/>
    </row>
    <row r="93" spans="1:6" ht="18" customHeight="1" x14ac:dyDescent="0.25">
      <c r="A93" s="22" t="s">
        <v>180</v>
      </c>
      <c r="B93" s="23" t="s">
        <v>181</v>
      </c>
      <c r="C93" s="24" t="s">
        <v>182</v>
      </c>
      <c r="D93" s="25">
        <f>SUM(D94:D103)</f>
        <v>468522.44999999995</v>
      </c>
      <c r="E93" s="25">
        <f>SUM(E94:E103)</f>
        <v>756036.34000000008</v>
      </c>
      <c r="F93" s="17"/>
    </row>
    <row r="94" spans="1:6" ht="18" customHeight="1" x14ac:dyDescent="0.25">
      <c r="A94" s="30" t="s">
        <v>183</v>
      </c>
      <c r="B94" s="27" t="s">
        <v>184</v>
      </c>
      <c r="C94" s="28"/>
      <c r="D94" s="29">
        <v>281515.3</v>
      </c>
      <c r="E94" s="29">
        <v>574461.15</v>
      </c>
      <c r="F94" s="17"/>
    </row>
    <row r="95" spans="1:6" ht="18" customHeight="1" x14ac:dyDescent="0.25">
      <c r="A95" s="30" t="s">
        <v>185</v>
      </c>
      <c r="B95" s="27" t="s">
        <v>186</v>
      </c>
      <c r="C95" s="28"/>
      <c r="D95" s="29">
        <v>187007.15</v>
      </c>
      <c r="E95" s="29">
        <v>181575.19</v>
      </c>
      <c r="F95" s="17"/>
    </row>
    <row r="96" spans="1:6" ht="18" customHeight="1" x14ac:dyDescent="0.25">
      <c r="A96" s="30" t="s">
        <v>187</v>
      </c>
      <c r="B96" s="27" t="s">
        <v>188</v>
      </c>
      <c r="C96" s="28"/>
      <c r="D96" s="29">
        <v>0</v>
      </c>
      <c r="E96" s="29">
        <v>0</v>
      </c>
      <c r="F96" s="17"/>
    </row>
    <row r="97" spans="1:6" ht="18" customHeight="1" x14ac:dyDescent="0.25">
      <c r="A97" s="30" t="s">
        <v>189</v>
      </c>
      <c r="B97" s="27" t="s">
        <v>190</v>
      </c>
      <c r="C97" s="28"/>
      <c r="D97" s="29">
        <v>0</v>
      </c>
      <c r="E97" s="29">
        <v>0</v>
      </c>
      <c r="F97" s="17"/>
    </row>
    <row r="98" spans="1:6" ht="18" customHeight="1" x14ac:dyDescent="0.25">
      <c r="A98" s="30" t="s">
        <v>191</v>
      </c>
      <c r="B98" s="27" t="s">
        <v>192</v>
      </c>
      <c r="C98" s="28"/>
      <c r="D98" s="29">
        <v>0</v>
      </c>
      <c r="E98" s="29">
        <v>0</v>
      </c>
      <c r="F98" s="17"/>
    </row>
    <row r="99" spans="1:6" ht="18" customHeight="1" x14ac:dyDescent="0.25">
      <c r="A99" s="30" t="s">
        <v>193</v>
      </c>
      <c r="B99" s="27" t="s">
        <v>194</v>
      </c>
      <c r="C99" s="28"/>
      <c r="D99" s="29">
        <v>0</v>
      </c>
      <c r="E99" s="29">
        <v>0</v>
      </c>
      <c r="F99" s="17"/>
    </row>
    <row r="100" spans="1:6" ht="18" customHeight="1" x14ac:dyDescent="0.25">
      <c r="A100" s="30" t="s">
        <v>195</v>
      </c>
      <c r="B100" s="27" t="s">
        <v>196</v>
      </c>
      <c r="C100" s="28"/>
      <c r="D100" s="29">
        <v>0</v>
      </c>
      <c r="E100" s="29">
        <v>0</v>
      </c>
      <c r="F100" s="17"/>
    </row>
    <row r="101" spans="1:6" ht="18" customHeight="1" x14ac:dyDescent="0.25">
      <c r="A101" s="30" t="s">
        <v>197</v>
      </c>
      <c r="B101" s="27" t="s">
        <v>198</v>
      </c>
      <c r="C101" s="28"/>
      <c r="D101" s="29">
        <v>0</v>
      </c>
      <c r="E101" s="29">
        <v>0</v>
      </c>
      <c r="F101" s="17"/>
    </row>
    <row r="102" spans="1:6" ht="18" customHeight="1" x14ac:dyDescent="0.25">
      <c r="A102" s="47" t="s">
        <v>199</v>
      </c>
      <c r="B102" s="27" t="s">
        <v>200</v>
      </c>
      <c r="C102" s="28"/>
      <c r="D102" s="29">
        <v>0</v>
      </c>
      <c r="E102" s="29">
        <v>0</v>
      </c>
      <c r="F102" s="17"/>
    </row>
    <row r="103" spans="1:6" ht="18" customHeight="1" x14ac:dyDescent="0.25">
      <c r="A103" s="30" t="s">
        <v>201</v>
      </c>
      <c r="B103" s="27" t="s">
        <v>202</v>
      </c>
      <c r="C103" s="28"/>
      <c r="D103" s="29">
        <v>0</v>
      </c>
      <c r="E103" s="29">
        <v>0</v>
      </c>
      <c r="F103" s="17"/>
    </row>
    <row r="104" spans="1:6" ht="18" customHeight="1" x14ac:dyDescent="0.25">
      <c r="A104" s="22" t="s">
        <v>203</v>
      </c>
      <c r="B104" s="23" t="s">
        <v>204</v>
      </c>
      <c r="C104" s="24" t="s">
        <v>205</v>
      </c>
      <c r="D104" s="25">
        <f>SUM(D105:D109)</f>
        <v>0</v>
      </c>
      <c r="E104" s="25">
        <f>SUM(E105:E109)</f>
        <v>0</v>
      </c>
      <c r="F104" s="17"/>
    </row>
    <row r="105" spans="1:6" ht="18" customHeight="1" x14ac:dyDescent="0.25">
      <c r="A105" s="30" t="s">
        <v>206</v>
      </c>
      <c r="B105" s="27" t="s">
        <v>207</v>
      </c>
      <c r="C105" s="28"/>
      <c r="D105" s="29">
        <v>0</v>
      </c>
      <c r="E105" s="29">
        <v>0</v>
      </c>
      <c r="F105" s="17"/>
    </row>
    <row r="106" spans="1:6" ht="18" customHeight="1" x14ac:dyDescent="0.25">
      <c r="A106" s="30" t="s">
        <v>208</v>
      </c>
      <c r="B106" s="27" t="s">
        <v>209</v>
      </c>
      <c r="C106" s="28"/>
      <c r="D106" s="29">
        <v>0</v>
      </c>
      <c r="E106" s="29">
        <v>0</v>
      </c>
      <c r="F106" s="17"/>
    </row>
    <row r="107" spans="1:6" ht="18" customHeight="1" x14ac:dyDescent="0.25">
      <c r="A107" s="30" t="s">
        <v>210</v>
      </c>
      <c r="B107" s="27" t="s">
        <v>211</v>
      </c>
      <c r="C107" s="28"/>
      <c r="D107" s="29">
        <v>0</v>
      </c>
      <c r="E107" s="29">
        <v>0</v>
      </c>
      <c r="F107" s="17"/>
    </row>
    <row r="108" spans="1:6" ht="18" customHeight="1" x14ac:dyDescent="0.25">
      <c r="A108" s="30" t="s">
        <v>212</v>
      </c>
      <c r="B108" s="27" t="s">
        <v>213</v>
      </c>
      <c r="C108" s="28"/>
      <c r="D108" s="29">
        <v>0</v>
      </c>
      <c r="E108" s="29">
        <v>0</v>
      </c>
      <c r="F108" s="17"/>
    </row>
    <row r="109" spans="1:6" ht="18" customHeight="1" x14ac:dyDescent="0.25">
      <c r="A109" s="30" t="s">
        <v>214</v>
      </c>
      <c r="B109" s="27" t="s">
        <v>215</v>
      </c>
      <c r="C109" s="28"/>
      <c r="D109" s="29">
        <v>0</v>
      </c>
      <c r="E109" s="29">
        <v>0</v>
      </c>
      <c r="F109" s="17"/>
    </row>
    <row r="110" spans="1:6" ht="18" customHeight="1" x14ac:dyDescent="0.25">
      <c r="A110" s="22" t="s">
        <v>216</v>
      </c>
      <c r="B110" s="23" t="s">
        <v>217</v>
      </c>
      <c r="C110" s="24" t="s">
        <v>218</v>
      </c>
      <c r="D110" s="25">
        <f>SUM(D111:D114)</f>
        <v>20001.91</v>
      </c>
      <c r="E110" s="25">
        <f>SUM(E111:E114)</f>
        <v>19760.88</v>
      </c>
      <c r="F110" s="17"/>
    </row>
    <row r="111" spans="1:6" ht="18" customHeight="1" x14ac:dyDescent="0.25">
      <c r="A111" s="30" t="s">
        <v>219</v>
      </c>
      <c r="B111" s="27" t="s">
        <v>220</v>
      </c>
      <c r="C111" s="28"/>
      <c r="D111" s="29">
        <v>0</v>
      </c>
      <c r="E111" s="29">
        <v>0</v>
      </c>
      <c r="F111" s="17"/>
    </row>
    <row r="112" spans="1:6" ht="18" customHeight="1" x14ac:dyDescent="0.25">
      <c r="A112" s="30" t="s">
        <v>221</v>
      </c>
      <c r="B112" s="27" t="s">
        <v>222</v>
      </c>
      <c r="C112" s="28"/>
      <c r="D112" s="29">
        <v>17.420000000000002</v>
      </c>
      <c r="E112" s="29">
        <v>0</v>
      </c>
      <c r="F112" s="17"/>
    </row>
    <row r="113" spans="1:6" ht="18" customHeight="1" x14ac:dyDescent="0.25">
      <c r="A113" s="30" t="s">
        <v>223</v>
      </c>
      <c r="B113" s="27" t="s">
        <v>224</v>
      </c>
      <c r="C113" s="28"/>
      <c r="D113" s="29">
        <v>19984.490000000002</v>
      </c>
      <c r="E113" s="29">
        <v>19760.88</v>
      </c>
      <c r="F113" s="17"/>
    </row>
    <row r="114" spans="1:6" ht="18" customHeight="1" x14ac:dyDescent="0.25">
      <c r="A114" s="30" t="s">
        <v>225</v>
      </c>
      <c r="B114" s="27" t="s">
        <v>226</v>
      </c>
      <c r="C114" s="28"/>
      <c r="D114" s="29">
        <v>0</v>
      </c>
      <c r="E114" s="29">
        <v>0</v>
      </c>
      <c r="F114" s="17"/>
    </row>
    <row r="115" spans="1:6" ht="18" customHeight="1" x14ac:dyDescent="0.25">
      <c r="A115" s="22" t="s">
        <v>227</v>
      </c>
      <c r="B115" s="23" t="s">
        <v>228</v>
      </c>
      <c r="C115" s="24" t="s">
        <v>229</v>
      </c>
      <c r="D115" s="25">
        <f>SUM(D116:D117)</f>
        <v>531.28</v>
      </c>
      <c r="E115" s="25">
        <f>SUM(E116:E117)</f>
        <v>363.99</v>
      </c>
      <c r="F115" s="17"/>
    </row>
    <row r="116" spans="1:6" ht="18" customHeight="1" x14ac:dyDescent="0.25">
      <c r="A116" s="30" t="s">
        <v>230</v>
      </c>
      <c r="B116" s="27" t="s">
        <v>231</v>
      </c>
      <c r="C116" s="28"/>
      <c r="D116" s="29">
        <v>531.28</v>
      </c>
      <c r="E116" s="29">
        <v>363.99</v>
      </c>
      <c r="F116" s="17"/>
    </row>
    <row r="117" spans="1:6" ht="18" customHeight="1" x14ac:dyDescent="0.25">
      <c r="A117" s="30" t="s">
        <v>232</v>
      </c>
      <c r="B117" s="27" t="s">
        <v>233</v>
      </c>
      <c r="C117" s="28"/>
      <c r="D117" s="29">
        <v>0</v>
      </c>
      <c r="E117" s="29">
        <v>0</v>
      </c>
      <c r="F117" s="17"/>
    </row>
    <row r="118" spans="1:6" ht="18" customHeight="1" x14ac:dyDescent="0.25">
      <c r="A118" s="22" t="s">
        <v>234</v>
      </c>
      <c r="B118" s="23" t="s">
        <v>235</v>
      </c>
      <c r="C118" s="24" t="s">
        <v>236</v>
      </c>
      <c r="D118" s="25">
        <f>SUM(D119:D121)</f>
        <v>0</v>
      </c>
      <c r="E118" s="25">
        <f>SUM(E119:E121)</f>
        <v>253.82</v>
      </c>
      <c r="F118" s="17"/>
    </row>
    <row r="119" spans="1:6" ht="18" customHeight="1" x14ac:dyDescent="0.25">
      <c r="A119" s="30" t="s">
        <v>237</v>
      </c>
      <c r="B119" s="27" t="s">
        <v>238</v>
      </c>
      <c r="C119" s="28"/>
      <c r="D119" s="29">
        <v>0</v>
      </c>
      <c r="E119" s="29">
        <v>0</v>
      </c>
      <c r="F119" s="17"/>
    </row>
    <row r="120" spans="1:6" ht="18" customHeight="1" x14ac:dyDescent="0.25">
      <c r="A120" s="31" t="s">
        <v>239</v>
      </c>
      <c r="B120" s="27" t="s">
        <v>240</v>
      </c>
      <c r="C120" s="28"/>
      <c r="D120" s="29">
        <v>0</v>
      </c>
      <c r="E120" s="29">
        <v>0</v>
      </c>
      <c r="F120" s="17"/>
    </row>
    <row r="121" spans="1:6" ht="18" customHeight="1" x14ac:dyDescent="0.25">
      <c r="A121" s="30" t="s">
        <v>241</v>
      </c>
      <c r="B121" s="27" t="s">
        <v>242</v>
      </c>
      <c r="C121" s="28"/>
      <c r="D121" s="29">
        <v>0</v>
      </c>
      <c r="E121" s="29">
        <v>253.82</v>
      </c>
      <c r="F121" s="17"/>
    </row>
    <row r="122" spans="1:6" ht="18" customHeight="1" x14ac:dyDescent="0.25">
      <c r="A122" s="33"/>
      <c r="B122" s="39" t="s">
        <v>243</v>
      </c>
      <c r="C122" s="20"/>
      <c r="D122" s="34">
        <f>+D118+D115+D110+D104+D93</f>
        <v>489055.63999999996</v>
      </c>
      <c r="E122" s="34">
        <f>+E118+E115+E110+E104+E93</f>
        <v>776415.03</v>
      </c>
      <c r="F122" s="17"/>
    </row>
    <row r="123" spans="1:6" ht="18" customHeight="1" x14ac:dyDescent="0.25">
      <c r="A123" s="35"/>
      <c r="B123" s="36"/>
      <c r="C123" s="37"/>
      <c r="D123" s="38"/>
      <c r="E123" s="38"/>
      <c r="F123" s="12"/>
    </row>
    <row r="124" spans="1:6" ht="18" customHeight="1" x14ac:dyDescent="0.25">
      <c r="A124" s="45" t="s">
        <v>244</v>
      </c>
      <c r="B124" s="19" t="s">
        <v>245</v>
      </c>
      <c r="C124" s="46"/>
      <c r="D124" s="34"/>
      <c r="E124" s="34"/>
      <c r="F124" s="12"/>
    </row>
    <row r="125" spans="1:6" ht="18" customHeight="1" x14ac:dyDescent="0.25">
      <c r="A125" s="22" t="s">
        <v>246</v>
      </c>
      <c r="B125" s="23" t="s">
        <v>247</v>
      </c>
      <c r="C125" s="24" t="s">
        <v>248</v>
      </c>
      <c r="D125" s="25">
        <f>SUM(D126:D132)</f>
        <v>0</v>
      </c>
      <c r="E125" s="25">
        <f>SUM(E126:E132)</f>
        <v>0</v>
      </c>
      <c r="F125" s="17"/>
    </row>
    <row r="126" spans="1:6" ht="18" customHeight="1" x14ac:dyDescent="0.25">
      <c r="A126" s="30" t="s">
        <v>249</v>
      </c>
      <c r="B126" s="27" t="s">
        <v>250</v>
      </c>
      <c r="C126" s="28"/>
      <c r="D126" s="29">
        <v>0</v>
      </c>
      <c r="E126" s="29">
        <v>0</v>
      </c>
      <c r="F126" s="17"/>
    </row>
    <row r="127" spans="1:6" ht="18" customHeight="1" x14ac:dyDescent="0.25">
      <c r="A127" s="30" t="s">
        <v>251</v>
      </c>
      <c r="B127" s="27" t="s">
        <v>252</v>
      </c>
      <c r="C127" s="28"/>
      <c r="D127" s="29">
        <v>0</v>
      </c>
      <c r="E127" s="29">
        <v>0</v>
      </c>
      <c r="F127" s="17"/>
    </row>
    <row r="128" spans="1:6" ht="18" customHeight="1" x14ac:dyDescent="0.25">
      <c r="A128" s="30" t="s">
        <v>253</v>
      </c>
      <c r="B128" s="27" t="s">
        <v>254</v>
      </c>
      <c r="C128" s="28"/>
      <c r="D128" s="29">
        <v>0</v>
      </c>
      <c r="E128" s="29">
        <v>0</v>
      </c>
      <c r="F128" s="17"/>
    </row>
    <row r="129" spans="1:6" ht="18" customHeight="1" x14ac:dyDescent="0.25">
      <c r="A129" s="30" t="s">
        <v>255</v>
      </c>
      <c r="B129" s="27" t="s">
        <v>256</v>
      </c>
      <c r="C129" s="28"/>
      <c r="D129" s="29">
        <v>0</v>
      </c>
      <c r="E129" s="29">
        <v>0</v>
      </c>
      <c r="F129" s="17"/>
    </row>
    <row r="130" spans="1:6" ht="18" customHeight="1" x14ac:dyDescent="0.25">
      <c r="A130" s="30" t="s">
        <v>257</v>
      </c>
      <c r="B130" s="27" t="s">
        <v>258</v>
      </c>
      <c r="C130" s="28"/>
      <c r="D130" s="29">
        <v>0</v>
      </c>
      <c r="E130" s="29">
        <v>0</v>
      </c>
      <c r="F130" s="17"/>
    </row>
    <row r="131" spans="1:6" ht="18" customHeight="1" x14ac:dyDescent="0.25">
      <c r="A131" s="30" t="s">
        <v>259</v>
      </c>
      <c r="B131" s="27" t="s">
        <v>260</v>
      </c>
      <c r="C131" s="28"/>
      <c r="D131" s="29">
        <v>0</v>
      </c>
      <c r="E131" s="29">
        <v>0</v>
      </c>
      <c r="F131" s="17"/>
    </row>
    <row r="132" spans="1:6" ht="18" customHeight="1" x14ac:dyDescent="0.25">
      <c r="A132" s="30" t="s">
        <v>261</v>
      </c>
      <c r="B132" s="27" t="s">
        <v>262</v>
      </c>
      <c r="C132" s="28"/>
      <c r="D132" s="29">
        <v>0</v>
      </c>
      <c r="E132" s="29">
        <v>0</v>
      </c>
      <c r="F132" s="17"/>
    </row>
    <row r="133" spans="1:6" ht="18" customHeight="1" x14ac:dyDescent="0.25">
      <c r="A133" s="22" t="s">
        <v>263</v>
      </c>
      <c r="B133" s="23" t="s">
        <v>264</v>
      </c>
      <c r="C133" s="24" t="s">
        <v>265</v>
      </c>
      <c r="D133" s="25">
        <f>SUM(D134:D136)</f>
        <v>0</v>
      </c>
      <c r="E133" s="25">
        <f>SUM(E134:E136)</f>
        <v>0</v>
      </c>
      <c r="F133" s="17"/>
    </row>
    <row r="134" spans="1:6" ht="18" customHeight="1" x14ac:dyDescent="0.25">
      <c r="A134" s="30" t="s">
        <v>266</v>
      </c>
      <c r="B134" s="27" t="s">
        <v>267</v>
      </c>
      <c r="C134" s="28"/>
      <c r="D134" s="29">
        <v>0</v>
      </c>
      <c r="E134" s="29">
        <v>0</v>
      </c>
      <c r="F134" s="17"/>
    </row>
    <row r="135" spans="1:6" ht="18" customHeight="1" x14ac:dyDescent="0.25">
      <c r="A135" s="30" t="s">
        <v>268</v>
      </c>
      <c r="B135" s="27" t="s">
        <v>269</v>
      </c>
      <c r="C135" s="28"/>
      <c r="D135" s="29">
        <v>0</v>
      </c>
      <c r="E135" s="29">
        <v>0</v>
      </c>
      <c r="F135" s="17"/>
    </row>
    <row r="136" spans="1:6" ht="18" customHeight="1" x14ac:dyDescent="0.25">
      <c r="A136" s="30" t="s">
        <v>270</v>
      </c>
      <c r="B136" s="27" t="s">
        <v>271</v>
      </c>
      <c r="C136" s="28"/>
      <c r="D136" s="29">
        <v>0</v>
      </c>
      <c r="E136" s="29">
        <v>0</v>
      </c>
      <c r="F136" s="17"/>
    </row>
    <row r="137" spans="1:6" ht="18" customHeight="1" x14ac:dyDescent="0.25">
      <c r="A137" s="22" t="s">
        <v>272</v>
      </c>
      <c r="B137" s="23" t="s">
        <v>217</v>
      </c>
      <c r="C137" s="24" t="s">
        <v>273</v>
      </c>
      <c r="D137" s="25">
        <f>SUM(D138:D139)</f>
        <v>0</v>
      </c>
      <c r="E137" s="25">
        <f>SUM(E138:E139)</f>
        <v>0</v>
      </c>
      <c r="F137" s="17"/>
    </row>
    <row r="138" spans="1:6" ht="18" customHeight="1" x14ac:dyDescent="0.25">
      <c r="A138" s="30" t="s">
        <v>274</v>
      </c>
      <c r="B138" s="27" t="s">
        <v>220</v>
      </c>
      <c r="C138" s="28"/>
      <c r="D138" s="29">
        <v>0</v>
      </c>
      <c r="E138" s="29">
        <v>0</v>
      </c>
      <c r="F138" s="17"/>
    </row>
    <row r="139" spans="1:6" ht="18" customHeight="1" x14ac:dyDescent="0.25">
      <c r="A139" s="30" t="s">
        <v>275</v>
      </c>
      <c r="B139" s="27" t="s">
        <v>226</v>
      </c>
      <c r="C139" s="28"/>
      <c r="D139" s="29">
        <v>0</v>
      </c>
      <c r="E139" s="29">
        <v>0</v>
      </c>
      <c r="F139" s="17"/>
    </row>
    <row r="140" spans="1:6" ht="18" customHeight="1" x14ac:dyDescent="0.25">
      <c r="A140" s="22" t="s">
        <v>276</v>
      </c>
      <c r="B140" s="23" t="s">
        <v>277</v>
      </c>
      <c r="C140" s="24" t="s">
        <v>278</v>
      </c>
      <c r="D140" s="25">
        <f>SUM(D141:D142)</f>
        <v>64366.95</v>
      </c>
      <c r="E140" s="25">
        <f>SUM(E141:E142)</f>
        <v>67548.98</v>
      </c>
      <c r="F140" s="17"/>
    </row>
    <row r="141" spans="1:6" ht="18" customHeight="1" x14ac:dyDescent="0.25">
      <c r="A141" s="30" t="s">
        <v>279</v>
      </c>
      <c r="B141" s="27" t="s">
        <v>280</v>
      </c>
      <c r="C141" s="28"/>
      <c r="D141" s="29">
        <v>64366.95</v>
      </c>
      <c r="E141" s="29">
        <v>67548.98</v>
      </c>
      <c r="F141" s="17"/>
    </row>
    <row r="142" spans="1:6" ht="18" customHeight="1" x14ac:dyDescent="0.25">
      <c r="A142" s="30" t="s">
        <v>281</v>
      </c>
      <c r="B142" s="27" t="s">
        <v>282</v>
      </c>
      <c r="C142" s="28"/>
      <c r="D142" s="29">
        <v>0</v>
      </c>
      <c r="E142" s="29">
        <v>0</v>
      </c>
      <c r="F142" s="17"/>
    </row>
    <row r="143" spans="1:6" ht="18" customHeight="1" x14ac:dyDescent="0.25">
      <c r="A143" s="22" t="s">
        <v>283</v>
      </c>
      <c r="B143" s="23" t="s">
        <v>284</v>
      </c>
      <c r="C143" s="24" t="s">
        <v>285</v>
      </c>
      <c r="D143" s="25">
        <f>SUM(D144:D146)</f>
        <v>0</v>
      </c>
      <c r="E143" s="25">
        <f>SUM(E144:E146)</f>
        <v>0</v>
      </c>
      <c r="F143" s="17"/>
    </row>
    <row r="144" spans="1:6" ht="18" customHeight="1" x14ac:dyDescent="0.25">
      <c r="A144" s="30" t="s">
        <v>286</v>
      </c>
      <c r="B144" s="27" t="s">
        <v>287</v>
      </c>
      <c r="C144" s="28"/>
      <c r="D144" s="29">
        <v>0</v>
      </c>
      <c r="E144" s="29">
        <v>0</v>
      </c>
      <c r="F144" s="17"/>
    </row>
    <row r="145" spans="1:6" ht="18" customHeight="1" x14ac:dyDescent="0.25">
      <c r="A145" s="31" t="s">
        <v>288</v>
      </c>
      <c r="B145" s="27" t="s">
        <v>289</v>
      </c>
      <c r="C145" s="28"/>
      <c r="D145" s="29">
        <v>0</v>
      </c>
      <c r="E145" s="29">
        <v>0</v>
      </c>
      <c r="F145" s="17"/>
    </row>
    <row r="146" spans="1:6" ht="18" customHeight="1" x14ac:dyDescent="0.25">
      <c r="A146" s="30" t="s">
        <v>290</v>
      </c>
      <c r="B146" s="27" t="s">
        <v>291</v>
      </c>
      <c r="C146" s="28"/>
      <c r="D146" s="29">
        <v>0</v>
      </c>
      <c r="E146" s="29">
        <v>0</v>
      </c>
      <c r="F146" s="17"/>
    </row>
    <row r="147" spans="1:6" ht="18" customHeight="1" x14ac:dyDescent="0.25">
      <c r="A147" s="33"/>
      <c r="B147" s="39" t="s">
        <v>292</v>
      </c>
      <c r="C147" s="20"/>
      <c r="D147" s="34">
        <f>+D143+D140+D137+D133+D125</f>
        <v>64366.95</v>
      </c>
      <c r="E147" s="34">
        <f>+E143+E140+E137+E133+E125</f>
        <v>67548.98</v>
      </c>
      <c r="F147" s="17"/>
    </row>
    <row r="148" spans="1:6" ht="18" customHeight="1" x14ac:dyDescent="0.25">
      <c r="A148" s="40"/>
      <c r="B148" s="14" t="s">
        <v>293</v>
      </c>
      <c r="C148" s="15"/>
      <c r="D148" s="41">
        <f>+D147+D122</f>
        <v>553422.59</v>
      </c>
      <c r="E148" s="41">
        <f>+E147+E122</f>
        <v>843964.01</v>
      </c>
      <c r="F148" s="17"/>
    </row>
    <row r="149" spans="1:6" ht="18" customHeight="1" x14ac:dyDescent="0.25">
      <c r="A149" s="35"/>
      <c r="B149" s="36"/>
      <c r="C149" s="37"/>
      <c r="D149" s="38"/>
      <c r="E149" s="38"/>
      <c r="F149" s="48"/>
    </row>
    <row r="150" spans="1:6" ht="18" customHeight="1" x14ac:dyDescent="0.25">
      <c r="A150" s="42" t="s">
        <v>294</v>
      </c>
      <c r="B150" s="14" t="s">
        <v>295</v>
      </c>
      <c r="C150" s="43"/>
      <c r="D150" s="44"/>
      <c r="E150" s="44"/>
      <c r="F150" s="12"/>
    </row>
    <row r="151" spans="1:6" ht="18" customHeight="1" x14ac:dyDescent="0.25">
      <c r="A151" s="45" t="s">
        <v>296</v>
      </c>
      <c r="B151" s="19" t="s">
        <v>297</v>
      </c>
      <c r="C151" s="46"/>
      <c r="D151" s="34"/>
      <c r="E151" s="34"/>
      <c r="F151" s="12"/>
    </row>
    <row r="152" spans="1:6" ht="18" customHeight="1" x14ac:dyDescent="0.25">
      <c r="A152" s="22" t="s">
        <v>298</v>
      </c>
      <c r="B152" s="23" t="s">
        <v>299</v>
      </c>
      <c r="C152" s="24" t="s">
        <v>300</v>
      </c>
      <c r="D152" s="25">
        <f>SUM(D153:D154)</f>
        <v>7965128.9100000001</v>
      </c>
      <c r="E152" s="25">
        <f>SUM(E153:E154)</f>
        <v>7965128.9100000001</v>
      </c>
      <c r="F152" s="17"/>
    </row>
    <row r="153" spans="1:6" ht="18" customHeight="1" x14ac:dyDescent="0.25">
      <c r="A153" s="30" t="s">
        <v>301</v>
      </c>
      <c r="B153" s="27" t="s">
        <v>302</v>
      </c>
      <c r="C153" s="28"/>
      <c r="D153" s="29">
        <v>7965128.9100000001</v>
      </c>
      <c r="E153" s="29">
        <v>7965128.9100000001</v>
      </c>
      <c r="F153" s="17"/>
    </row>
    <row r="154" spans="1:6" ht="18" customHeight="1" x14ac:dyDescent="0.25">
      <c r="A154" s="30" t="s">
        <v>303</v>
      </c>
      <c r="B154" s="27" t="s">
        <v>304</v>
      </c>
      <c r="C154" s="28"/>
      <c r="D154" s="29">
        <v>0</v>
      </c>
      <c r="E154" s="29">
        <v>0</v>
      </c>
      <c r="F154" s="17"/>
    </row>
    <row r="155" spans="1:6" ht="18" customHeight="1" x14ac:dyDescent="0.25">
      <c r="A155" s="22" t="s">
        <v>305</v>
      </c>
      <c r="B155" s="23" t="s">
        <v>306</v>
      </c>
      <c r="C155" s="24" t="s">
        <v>307</v>
      </c>
      <c r="D155" s="25">
        <f>SUM(D156:D157)</f>
        <v>330490.25</v>
      </c>
      <c r="E155" s="25">
        <f>SUM(E156:E157)</f>
        <v>330490.25</v>
      </c>
      <c r="F155" s="17"/>
    </row>
    <row r="156" spans="1:6" ht="18" customHeight="1" x14ac:dyDescent="0.25">
      <c r="A156" s="30" t="s">
        <v>308</v>
      </c>
      <c r="B156" s="27" t="s">
        <v>309</v>
      </c>
      <c r="C156" s="28"/>
      <c r="D156" s="29">
        <v>330490.25</v>
      </c>
      <c r="E156" s="29">
        <v>330490.25</v>
      </c>
      <c r="F156" s="17"/>
    </row>
    <row r="157" spans="1:6" ht="18" customHeight="1" x14ac:dyDescent="0.25">
      <c r="A157" s="30" t="s">
        <v>310</v>
      </c>
      <c r="B157" s="27" t="s">
        <v>311</v>
      </c>
      <c r="C157" s="28"/>
      <c r="D157" s="29">
        <v>0</v>
      </c>
      <c r="E157" s="29">
        <v>0</v>
      </c>
      <c r="F157" s="17"/>
    </row>
    <row r="158" spans="1:6" ht="18" customHeight="1" x14ac:dyDescent="0.25">
      <c r="A158" s="22" t="s">
        <v>312</v>
      </c>
      <c r="B158" s="23" t="s">
        <v>313</v>
      </c>
      <c r="C158" s="24" t="s">
        <v>314</v>
      </c>
      <c r="D158" s="25">
        <f>SUM(D159:D160)</f>
        <v>6510091.0899999999</v>
      </c>
      <c r="E158" s="25">
        <f>SUM(E159:E160)</f>
        <v>6510091.0899999999</v>
      </c>
      <c r="F158" s="17"/>
    </row>
    <row r="159" spans="1:6" ht="18" customHeight="1" x14ac:dyDescent="0.25">
      <c r="A159" s="30" t="s">
        <v>315</v>
      </c>
      <c r="B159" s="27" t="s">
        <v>316</v>
      </c>
      <c r="C159" s="28"/>
      <c r="D159" s="29">
        <v>6510091.0899999999</v>
      </c>
      <c r="E159" s="29">
        <v>6510091.0899999999</v>
      </c>
      <c r="F159" s="17"/>
    </row>
    <row r="160" spans="1:6" ht="18" customHeight="1" x14ac:dyDescent="0.25">
      <c r="A160" s="30" t="s">
        <v>317</v>
      </c>
      <c r="B160" s="27" t="s">
        <v>318</v>
      </c>
      <c r="C160" s="28"/>
      <c r="D160" s="29">
        <v>0</v>
      </c>
      <c r="E160" s="29">
        <v>0</v>
      </c>
      <c r="F160" s="17"/>
    </row>
    <row r="161" spans="1:6" ht="18" customHeight="1" x14ac:dyDescent="0.25">
      <c r="A161" s="22" t="s">
        <v>319</v>
      </c>
      <c r="B161" s="23" t="s">
        <v>320</v>
      </c>
      <c r="C161" s="24" t="s">
        <v>321</v>
      </c>
      <c r="D161" s="25">
        <f>SUM(D162:D165)</f>
        <v>0</v>
      </c>
      <c r="E161" s="25">
        <f>SUM(E162:E165)</f>
        <v>0</v>
      </c>
      <c r="F161" s="17"/>
    </row>
    <row r="162" spans="1:6" ht="18" customHeight="1" x14ac:dyDescent="0.25">
      <c r="A162" s="30" t="s">
        <v>322</v>
      </c>
      <c r="B162" s="27" t="s">
        <v>323</v>
      </c>
      <c r="C162" s="28"/>
      <c r="D162" s="29">
        <v>0</v>
      </c>
      <c r="E162" s="29">
        <v>0</v>
      </c>
      <c r="F162" s="17"/>
    </row>
    <row r="163" spans="1:6" ht="18" customHeight="1" x14ac:dyDescent="0.25">
      <c r="A163" s="30" t="s">
        <v>324</v>
      </c>
      <c r="B163" s="27" t="s">
        <v>325</v>
      </c>
      <c r="C163" s="28"/>
      <c r="D163" s="29">
        <v>0</v>
      </c>
      <c r="E163" s="29">
        <v>0</v>
      </c>
      <c r="F163" s="17"/>
    </row>
    <row r="164" spans="1:6" ht="18" customHeight="1" x14ac:dyDescent="0.25">
      <c r="A164" s="30" t="s">
        <v>326</v>
      </c>
      <c r="B164" s="27" t="s">
        <v>327</v>
      </c>
      <c r="C164" s="28"/>
      <c r="D164" s="29">
        <v>0</v>
      </c>
      <c r="E164" s="29">
        <v>0</v>
      </c>
      <c r="F164" s="17"/>
    </row>
    <row r="165" spans="1:6" ht="18" customHeight="1" x14ac:dyDescent="0.25">
      <c r="A165" s="30" t="s">
        <v>328</v>
      </c>
      <c r="B165" s="27" t="s">
        <v>329</v>
      </c>
      <c r="C165" s="28"/>
      <c r="D165" s="29">
        <v>0</v>
      </c>
      <c r="E165" s="29">
        <v>0</v>
      </c>
      <c r="F165" s="17"/>
    </row>
    <row r="166" spans="1:6" ht="18" customHeight="1" x14ac:dyDescent="0.25">
      <c r="A166" s="22" t="s">
        <v>330</v>
      </c>
      <c r="B166" s="23" t="s">
        <v>331</v>
      </c>
      <c r="C166" s="24" t="s">
        <v>332</v>
      </c>
      <c r="D166" s="25">
        <f>SUM(D167:D168)</f>
        <v>-4710562.6999999993</v>
      </c>
      <c r="E166" s="25">
        <f>SUM(E167:E168)</f>
        <v>-4602623.53</v>
      </c>
      <c r="F166" s="17"/>
    </row>
    <row r="167" spans="1:6" ht="18" customHeight="1" x14ac:dyDescent="0.25">
      <c r="A167" s="30" t="s">
        <v>333</v>
      </c>
      <c r="B167" s="27" t="s">
        <v>334</v>
      </c>
      <c r="C167" s="28"/>
      <c r="D167" s="29">
        <v>-4603031.18</v>
      </c>
      <c r="E167" s="29">
        <v>-4666099.03</v>
      </c>
      <c r="F167" s="17"/>
    </row>
    <row r="168" spans="1:6" ht="18" customHeight="1" x14ac:dyDescent="0.25">
      <c r="A168" s="30" t="s">
        <v>335</v>
      </c>
      <c r="B168" s="27" t="s">
        <v>336</v>
      </c>
      <c r="C168" s="28"/>
      <c r="D168" s="29">
        <v>-107531.52</v>
      </c>
      <c r="E168" s="29">
        <v>63475.5</v>
      </c>
      <c r="F168" s="17"/>
    </row>
    <row r="169" spans="1:6" ht="18" customHeight="1" x14ac:dyDescent="0.25">
      <c r="A169" s="49" t="s">
        <v>337</v>
      </c>
      <c r="B169" s="50" t="s">
        <v>338</v>
      </c>
      <c r="C169" s="28"/>
      <c r="D169" s="29"/>
      <c r="E169" s="29"/>
      <c r="F169" s="48"/>
    </row>
    <row r="170" spans="1:6" ht="18" customHeight="1" x14ac:dyDescent="0.25">
      <c r="A170" s="22" t="s">
        <v>339</v>
      </c>
      <c r="B170" s="23" t="s">
        <v>340</v>
      </c>
      <c r="C170" s="24" t="s">
        <v>341</v>
      </c>
      <c r="D170" s="25">
        <f>SUM(D171:D172)</f>
        <v>0</v>
      </c>
      <c r="E170" s="25">
        <f>SUM(E171:E172)</f>
        <v>0</v>
      </c>
      <c r="F170" s="17"/>
    </row>
    <row r="171" spans="1:6" ht="27" customHeight="1" x14ac:dyDescent="0.25">
      <c r="A171" s="30" t="s">
        <v>342</v>
      </c>
      <c r="B171" s="27" t="s">
        <v>343</v>
      </c>
      <c r="C171" s="28"/>
      <c r="D171" s="29">
        <v>0</v>
      </c>
      <c r="E171" s="29">
        <v>0</v>
      </c>
      <c r="F171" s="17"/>
    </row>
    <row r="172" spans="1:6" ht="27" customHeight="1" x14ac:dyDescent="0.25">
      <c r="A172" s="30" t="s">
        <v>344</v>
      </c>
      <c r="B172" s="27" t="s">
        <v>345</v>
      </c>
      <c r="C172" s="28"/>
      <c r="D172" s="29">
        <v>0</v>
      </c>
      <c r="E172" s="29">
        <v>0</v>
      </c>
      <c r="F172" s="17"/>
    </row>
    <row r="173" spans="1:6" ht="18" customHeight="1" x14ac:dyDescent="0.25">
      <c r="A173" s="22" t="s">
        <v>346</v>
      </c>
      <c r="B173" s="23" t="s">
        <v>347</v>
      </c>
      <c r="C173" s="24" t="s">
        <v>348</v>
      </c>
      <c r="D173" s="25">
        <f>SUM(D174:D177)</f>
        <v>0</v>
      </c>
      <c r="E173" s="25">
        <f>SUM(E174:E177)</f>
        <v>0</v>
      </c>
      <c r="F173" s="17"/>
    </row>
    <row r="174" spans="1:6" ht="18" customHeight="1" x14ac:dyDescent="0.25">
      <c r="A174" s="30" t="s">
        <v>349</v>
      </c>
      <c r="B174" s="27" t="s">
        <v>350</v>
      </c>
      <c r="C174" s="28"/>
      <c r="D174" s="29">
        <v>0</v>
      </c>
      <c r="E174" s="29">
        <v>0</v>
      </c>
      <c r="F174" s="17"/>
    </row>
    <row r="175" spans="1:6" ht="18" customHeight="1" x14ac:dyDescent="0.25">
      <c r="A175" s="30" t="s">
        <v>351</v>
      </c>
      <c r="B175" s="27" t="s">
        <v>352</v>
      </c>
      <c r="C175" s="28"/>
      <c r="D175" s="29">
        <v>0</v>
      </c>
      <c r="E175" s="29">
        <v>0</v>
      </c>
      <c r="F175" s="17"/>
    </row>
    <row r="176" spans="1:6" ht="18" customHeight="1" x14ac:dyDescent="0.25">
      <c r="A176" s="30" t="s">
        <v>353</v>
      </c>
      <c r="B176" s="27" t="s">
        <v>354</v>
      </c>
      <c r="C176" s="28"/>
      <c r="D176" s="29">
        <v>0</v>
      </c>
      <c r="E176" s="29">
        <v>0</v>
      </c>
      <c r="F176" s="17"/>
    </row>
    <row r="177" spans="1:6" ht="18" customHeight="1" x14ac:dyDescent="0.25">
      <c r="A177" s="30" t="s">
        <v>355</v>
      </c>
      <c r="B177" s="27" t="s">
        <v>356</v>
      </c>
      <c r="C177" s="28"/>
      <c r="D177" s="29">
        <v>0</v>
      </c>
      <c r="E177" s="29">
        <v>0</v>
      </c>
      <c r="F177" s="17"/>
    </row>
    <row r="178" spans="1:6" ht="18" customHeight="1" x14ac:dyDescent="0.25">
      <c r="A178" s="45"/>
      <c r="B178" s="19" t="s">
        <v>357</v>
      </c>
      <c r="C178" s="46"/>
      <c r="D178" s="34">
        <f>+D173+D170+D166+D161+D158+D155+D152</f>
        <v>10095147.550000001</v>
      </c>
      <c r="E178" s="34">
        <f>+E173+E170+E166+E161+E158+E155+E152</f>
        <v>10203086.719999999</v>
      </c>
      <c r="F178" s="12"/>
    </row>
    <row r="179" spans="1:6" ht="18" customHeight="1" x14ac:dyDescent="0.25">
      <c r="A179" s="40"/>
      <c r="B179" s="14" t="s">
        <v>358</v>
      </c>
      <c r="C179" s="15"/>
      <c r="D179" s="41">
        <f>+D178+D148</f>
        <v>10648570.140000001</v>
      </c>
      <c r="E179" s="41">
        <f>+E178+E148</f>
        <v>11047050.729999999</v>
      </c>
      <c r="F179" s="17"/>
    </row>
    <row r="180" spans="1:6" ht="18" customHeight="1" x14ac:dyDescent="0.25">
      <c r="B180" s="51"/>
      <c r="C180" s="52"/>
      <c r="D180" s="53">
        <f>+D179-D89</f>
        <v>0</v>
      </c>
      <c r="E180" s="53">
        <f>+E179-E89</f>
        <v>0</v>
      </c>
    </row>
    <row r="181" spans="1:6" ht="18" customHeight="1" x14ac:dyDescent="0.25">
      <c r="C181" s="52"/>
    </row>
    <row r="182" spans="1:6" ht="18" customHeight="1" x14ac:dyDescent="0.25">
      <c r="B182" s="54"/>
      <c r="C182" s="55"/>
    </row>
    <row r="183" spans="1:6" ht="18" customHeight="1" x14ac:dyDescent="0.25">
      <c r="B183" s="54"/>
      <c r="C183" s="55"/>
    </row>
    <row r="184" spans="1:6" ht="18" customHeight="1" x14ac:dyDescent="0.25">
      <c r="B184" s="54"/>
      <c r="C184" s="55"/>
    </row>
    <row r="185" spans="1:6" ht="18" customHeight="1" x14ac:dyDescent="0.25">
      <c r="B185" s="56" t="s">
        <v>359</v>
      </c>
      <c r="C185" s="57"/>
    </row>
    <row r="186" spans="1:6" ht="18" customHeight="1" x14ac:dyDescent="0.25">
      <c r="C186" s="52"/>
    </row>
    <row r="187" spans="1:6" ht="18" customHeight="1" x14ac:dyDescent="0.25">
      <c r="B187" s="54"/>
      <c r="C187" s="55"/>
    </row>
    <row r="188" spans="1:6" ht="18" customHeight="1" x14ac:dyDescent="0.25">
      <c r="B188" s="54"/>
      <c r="C188" s="55"/>
    </row>
    <row r="189" spans="1:6" ht="18" customHeight="1" x14ac:dyDescent="0.25">
      <c r="B189" s="54"/>
      <c r="C189" s="55"/>
    </row>
    <row r="190" spans="1:6" ht="18" customHeight="1" x14ac:dyDescent="0.25">
      <c r="B190" s="56" t="s">
        <v>360</v>
      </c>
      <c r="C190" s="57"/>
    </row>
    <row r="191" spans="1:6" ht="18" customHeight="1" x14ac:dyDescent="0.25">
      <c r="C191" s="52"/>
    </row>
    <row r="192" spans="1:6" ht="18" customHeight="1" x14ac:dyDescent="0.25">
      <c r="B192" s="54"/>
      <c r="C192" s="52"/>
    </row>
    <row r="193" spans="2:3" ht="18" customHeight="1" x14ac:dyDescent="0.25">
      <c r="B193" s="54"/>
      <c r="C193" s="52"/>
    </row>
    <row r="194" spans="2:3" ht="18" customHeight="1" x14ac:dyDescent="0.25">
      <c r="B194" s="54"/>
      <c r="C194" s="52"/>
    </row>
    <row r="195" spans="2:3" ht="18" customHeight="1" x14ac:dyDescent="0.25">
      <c r="B195" s="56" t="s">
        <v>361</v>
      </c>
      <c r="C195" s="52"/>
    </row>
    <row r="196" spans="2:3" ht="18" customHeight="1" x14ac:dyDescent="0.25">
      <c r="C196" s="52"/>
    </row>
    <row r="197" spans="2:3" ht="18" customHeight="1" x14ac:dyDescent="0.25">
      <c r="C197" s="52"/>
    </row>
  </sheetData>
  <protectedRanges>
    <protectedRange sqref="D11:E12 D14:E18 D20:E34 D36:E40 D42:E44 D49:E53 D55:E61 D63:E71 D73:E78 D80:E83 D85:E87" name="Rango3"/>
    <protectedRange sqref="D144:E146 D141:E142 D138:E139 D134:E136 D126:E132 D119:E121 D116:E117 D111:E114 D105:E109 D94:E103" name="Rango2"/>
    <protectedRange sqref="D153:E154 D174:E177 D171:E172 D167:E168 D162:E165 D159:E160 D156:E157" name="Rango1"/>
    <protectedRange sqref="B187:C187 A182:F182 B192" name="Rango2_1"/>
  </protectedRanges>
  <mergeCells count="4">
    <mergeCell ref="A1:E1"/>
    <mergeCell ref="A2:E2"/>
    <mergeCell ref="A3:E3"/>
    <mergeCell ref="A4:E4"/>
  </mergeCells>
  <dataValidations count="1">
    <dataValidation type="textLength" allowBlank="1" showInputMessage="1" showErrorMessage="1" error="No debe exceder en 50 caracteres el texto breve" sqref="B130:B131 IV130:IV131 SR130:SR131 ACN130:ACN131 AMJ130:AMJ131 AWF130:AWF131 BGB130:BGB131 BPX130:BPX131 BZT130:BZT131 CJP130:CJP131 CTL130:CTL131 DDH130:DDH131 DND130:DND131 DWZ130:DWZ131 EGV130:EGV131 EQR130:EQR131 FAN130:FAN131 FKJ130:FKJ131 FUF130:FUF131 GEB130:GEB131 GNX130:GNX131 GXT130:GXT131 HHP130:HHP131 HRL130:HRL131 IBH130:IBH131 ILD130:ILD131 IUZ130:IUZ131 JEV130:JEV131 JOR130:JOR131 JYN130:JYN131 KIJ130:KIJ131 KSF130:KSF131 LCB130:LCB131 LLX130:LLX131 LVT130:LVT131 MFP130:MFP131 MPL130:MPL131 MZH130:MZH131 NJD130:NJD131 NSZ130:NSZ131 OCV130:OCV131 OMR130:OMR131 OWN130:OWN131 PGJ130:PGJ131 PQF130:PQF131 QAB130:QAB131 QJX130:QJX131 QTT130:QTT131 RDP130:RDP131 RNL130:RNL131 RXH130:RXH131 SHD130:SHD131 SQZ130:SQZ131 TAV130:TAV131 TKR130:TKR131 TUN130:TUN131 UEJ130:UEJ131 UOF130:UOF131 UYB130:UYB131 VHX130:VHX131 VRT130:VRT131 WBP130:WBP131 WLL130:WLL131 WVH130:WVH131 B65656:B65657 IV65656:IV65657 SR65656:SR65657 ACN65656:ACN65657 AMJ65656:AMJ65657 AWF65656:AWF65657 BGB65656:BGB65657 BPX65656:BPX65657 BZT65656:BZT65657 CJP65656:CJP65657 CTL65656:CTL65657 DDH65656:DDH65657 DND65656:DND65657 DWZ65656:DWZ65657 EGV65656:EGV65657 EQR65656:EQR65657 FAN65656:FAN65657 FKJ65656:FKJ65657 FUF65656:FUF65657 GEB65656:GEB65657 GNX65656:GNX65657 GXT65656:GXT65657 HHP65656:HHP65657 HRL65656:HRL65657 IBH65656:IBH65657 ILD65656:ILD65657 IUZ65656:IUZ65657 JEV65656:JEV65657 JOR65656:JOR65657 JYN65656:JYN65657 KIJ65656:KIJ65657 KSF65656:KSF65657 LCB65656:LCB65657 LLX65656:LLX65657 LVT65656:LVT65657 MFP65656:MFP65657 MPL65656:MPL65657 MZH65656:MZH65657 NJD65656:NJD65657 NSZ65656:NSZ65657 OCV65656:OCV65657 OMR65656:OMR65657 OWN65656:OWN65657 PGJ65656:PGJ65657 PQF65656:PQF65657 QAB65656:QAB65657 QJX65656:QJX65657 QTT65656:QTT65657 RDP65656:RDP65657 RNL65656:RNL65657 RXH65656:RXH65657 SHD65656:SHD65657 SQZ65656:SQZ65657 TAV65656:TAV65657 TKR65656:TKR65657 TUN65656:TUN65657 UEJ65656:UEJ65657 UOF65656:UOF65657 UYB65656:UYB65657 VHX65656:VHX65657 VRT65656:VRT65657 WBP65656:WBP65657 WLL65656:WLL65657 WVH65656:WVH65657 B131192:B131193 IV131192:IV131193 SR131192:SR131193 ACN131192:ACN131193 AMJ131192:AMJ131193 AWF131192:AWF131193 BGB131192:BGB131193 BPX131192:BPX131193 BZT131192:BZT131193 CJP131192:CJP131193 CTL131192:CTL131193 DDH131192:DDH131193 DND131192:DND131193 DWZ131192:DWZ131193 EGV131192:EGV131193 EQR131192:EQR131193 FAN131192:FAN131193 FKJ131192:FKJ131193 FUF131192:FUF131193 GEB131192:GEB131193 GNX131192:GNX131193 GXT131192:GXT131193 HHP131192:HHP131193 HRL131192:HRL131193 IBH131192:IBH131193 ILD131192:ILD131193 IUZ131192:IUZ131193 JEV131192:JEV131193 JOR131192:JOR131193 JYN131192:JYN131193 KIJ131192:KIJ131193 KSF131192:KSF131193 LCB131192:LCB131193 LLX131192:LLX131193 LVT131192:LVT131193 MFP131192:MFP131193 MPL131192:MPL131193 MZH131192:MZH131193 NJD131192:NJD131193 NSZ131192:NSZ131193 OCV131192:OCV131193 OMR131192:OMR131193 OWN131192:OWN131193 PGJ131192:PGJ131193 PQF131192:PQF131193 QAB131192:QAB131193 QJX131192:QJX131193 QTT131192:QTT131193 RDP131192:RDP131193 RNL131192:RNL131193 RXH131192:RXH131193 SHD131192:SHD131193 SQZ131192:SQZ131193 TAV131192:TAV131193 TKR131192:TKR131193 TUN131192:TUN131193 UEJ131192:UEJ131193 UOF131192:UOF131193 UYB131192:UYB131193 VHX131192:VHX131193 VRT131192:VRT131193 WBP131192:WBP131193 WLL131192:WLL131193 WVH131192:WVH131193 B196728:B196729 IV196728:IV196729 SR196728:SR196729 ACN196728:ACN196729 AMJ196728:AMJ196729 AWF196728:AWF196729 BGB196728:BGB196729 BPX196728:BPX196729 BZT196728:BZT196729 CJP196728:CJP196729 CTL196728:CTL196729 DDH196728:DDH196729 DND196728:DND196729 DWZ196728:DWZ196729 EGV196728:EGV196729 EQR196728:EQR196729 FAN196728:FAN196729 FKJ196728:FKJ196729 FUF196728:FUF196729 GEB196728:GEB196729 GNX196728:GNX196729 GXT196728:GXT196729 HHP196728:HHP196729 HRL196728:HRL196729 IBH196728:IBH196729 ILD196728:ILD196729 IUZ196728:IUZ196729 JEV196728:JEV196729 JOR196728:JOR196729 JYN196728:JYN196729 KIJ196728:KIJ196729 KSF196728:KSF196729 LCB196728:LCB196729 LLX196728:LLX196729 LVT196728:LVT196729 MFP196728:MFP196729 MPL196728:MPL196729 MZH196728:MZH196729 NJD196728:NJD196729 NSZ196728:NSZ196729 OCV196728:OCV196729 OMR196728:OMR196729 OWN196728:OWN196729 PGJ196728:PGJ196729 PQF196728:PQF196729 QAB196728:QAB196729 QJX196728:QJX196729 QTT196728:QTT196729 RDP196728:RDP196729 RNL196728:RNL196729 RXH196728:RXH196729 SHD196728:SHD196729 SQZ196728:SQZ196729 TAV196728:TAV196729 TKR196728:TKR196729 TUN196728:TUN196729 UEJ196728:UEJ196729 UOF196728:UOF196729 UYB196728:UYB196729 VHX196728:VHX196729 VRT196728:VRT196729 WBP196728:WBP196729 WLL196728:WLL196729 WVH196728:WVH196729 B262264:B262265 IV262264:IV262265 SR262264:SR262265 ACN262264:ACN262265 AMJ262264:AMJ262265 AWF262264:AWF262265 BGB262264:BGB262265 BPX262264:BPX262265 BZT262264:BZT262265 CJP262264:CJP262265 CTL262264:CTL262265 DDH262264:DDH262265 DND262264:DND262265 DWZ262264:DWZ262265 EGV262264:EGV262265 EQR262264:EQR262265 FAN262264:FAN262265 FKJ262264:FKJ262265 FUF262264:FUF262265 GEB262264:GEB262265 GNX262264:GNX262265 GXT262264:GXT262265 HHP262264:HHP262265 HRL262264:HRL262265 IBH262264:IBH262265 ILD262264:ILD262265 IUZ262264:IUZ262265 JEV262264:JEV262265 JOR262264:JOR262265 JYN262264:JYN262265 KIJ262264:KIJ262265 KSF262264:KSF262265 LCB262264:LCB262265 LLX262264:LLX262265 LVT262264:LVT262265 MFP262264:MFP262265 MPL262264:MPL262265 MZH262264:MZH262265 NJD262264:NJD262265 NSZ262264:NSZ262265 OCV262264:OCV262265 OMR262264:OMR262265 OWN262264:OWN262265 PGJ262264:PGJ262265 PQF262264:PQF262265 QAB262264:QAB262265 QJX262264:QJX262265 QTT262264:QTT262265 RDP262264:RDP262265 RNL262264:RNL262265 RXH262264:RXH262265 SHD262264:SHD262265 SQZ262264:SQZ262265 TAV262264:TAV262265 TKR262264:TKR262265 TUN262264:TUN262265 UEJ262264:UEJ262265 UOF262264:UOF262265 UYB262264:UYB262265 VHX262264:VHX262265 VRT262264:VRT262265 WBP262264:WBP262265 WLL262264:WLL262265 WVH262264:WVH262265 B327800:B327801 IV327800:IV327801 SR327800:SR327801 ACN327800:ACN327801 AMJ327800:AMJ327801 AWF327800:AWF327801 BGB327800:BGB327801 BPX327800:BPX327801 BZT327800:BZT327801 CJP327800:CJP327801 CTL327800:CTL327801 DDH327800:DDH327801 DND327800:DND327801 DWZ327800:DWZ327801 EGV327800:EGV327801 EQR327800:EQR327801 FAN327800:FAN327801 FKJ327800:FKJ327801 FUF327800:FUF327801 GEB327800:GEB327801 GNX327800:GNX327801 GXT327800:GXT327801 HHP327800:HHP327801 HRL327800:HRL327801 IBH327800:IBH327801 ILD327800:ILD327801 IUZ327800:IUZ327801 JEV327800:JEV327801 JOR327800:JOR327801 JYN327800:JYN327801 KIJ327800:KIJ327801 KSF327800:KSF327801 LCB327800:LCB327801 LLX327800:LLX327801 LVT327800:LVT327801 MFP327800:MFP327801 MPL327800:MPL327801 MZH327800:MZH327801 NJD327800:NJD327801 NSZ327800:NSZ327801 OCV327800:OCV327801 OMR327800:OMR327801 OWN327800:OWN327801 PGJ327800:PGJ327801 PQF327800:PQF327801 QAB327800:QAB327801 QJX327800:QJX327801 QTT327800:QTT327801 RDP327800:RDP327801 RNL327800:RNL327801 RXH327800:RXH327801 SHD327800:SHD327801 SQZ327800:SQZ327801 TAV327800:TAV327801 TKR327800:TKR327801 TUN327800:TUN327801 UEJ327800:UEJ327801 UOF327800:UOF327801 UYB327800:UYB327801 VHX327800:VHX327801 VRT327800:VRT327801 WBP327800:WBP327801 WLL327800:WLL327801 WVH327800:WVH327801 B393336:B393337 IV393336:IV393337 SR393336:SR393337 ACN393336:ACN393337 AMJ393336:AMJ393337 AWF393336:AWF393337 BGB393336:BGB393337 BPX393336:BPX393337 BZT393336:BZT393337 CJP393336:CJP393337 CTL393336:CTL393337 DDH393336:DDH393337 DND393336:DND393337 DWZ393336:DWZ393337 EGV393336:EGV393337 EQR393336:EQR393337 FAN393336:FAN393337 FKJ393336:FKJ393337 FUF393336:FUF393337 GEB393336:GEB393337 GNX393336:GNX393337 GXT393336:GXT393337 HHP393336:HHP393337 HRL393336:HRL393337 IBH393336:IBH393337 ILD393336:ILD393337 IUZ393336:IUZ393337 JEV393336:JEV393337 JOR393336:JOR393337 JYN393336:JYN393337 KIJ393336:KIJ393337 KSF393336:KSF393337 LCB393336:LCB393337 LLX393336:LLX393337 LVT393336:LVT393337 MFP393336:MFP393337 MPL393336:MPL393337 MZH393336:MZH393337 NJD393336:NJD393337 NSZ393336:NSZ393337 OCV393336:OCV393337 OMR393336:OMR393337 OWN393336:OWN393337 PGJ393336:PGJ393337 PQF393336:PQF393337 QAB393336:QAB393337 QJX393336:QJX393337 QTT393336:QTT393337 RDP393336:RDP393337 RNL393336:RNL393337 RXH393336:RXH393337 SHD393336:SHD393337 SQZ393336:SQZ393337 TAV393336:TAV393337 TKR393336:TKR393337 TUN393336:TUN393337 UEJ393336:UEJ393337 UOF393336:UOF393337 UYB393336:UYB393337 VHX393336:VHX393337 VRT393336:VRT393337 WBP393336:WBP393337 WLL393336:WLL393337 WVH393336:WVH393337 B458872:B458873 IV458872:IV458873 SR458872:SR458873 ACN458872:ACN458873 AMJ458872:AMJ458873 AWF458872:AWF458873 BGB458872:BGB458873 BPX458872:BPX458873 BZT458872:BZT458873 CJP458872:CJP458873 CTL458872:CTL458873 DDH458872:DDH458873 DND458872:DND458873 DWZ458872:DWZ458873 EGV458872:EGV458873 EQR458872:EQR458873 FAN458872:FAN458873 FKJ458872:FKJ458873 FUF458872:FUF458873 GEB458872:GEB458873 GNX458872:GNX458873 GXT458872:GXT458873 HHP458872:HHP458873 HRL458872:HRL458873 IBH458872:IBH458873 ILD458872:ILD458873 IUZ458872:IUZ458873 JEV458872:JEV458873 JOR458872:JOR458873 JYN458872:JYN458873 KIJ458872:KIJ458873 KSF458872:KSF458873 LCB458872:LCB458873 LLX458872:LLX458873 LVT458872:LVT458873 MFP458872:MFP458873 MPL458872:MPL458873 MZH458872:MZH458873 NJD458872:NJD458873 NSZ458872:NSZ458873 OCV458872:OCV458873 OMR458872:OMR458873 OWN458872:OWN458873 PGJ458872:PGJ458873 PQF458872:PQF458873 QAB458872:QAB458873 QJX458872:QJX458873 QTT458872:QTT458873 RDP458872:RDP458873 RNL458872:RNL458873 RXH458872:RXH458873 SHD458872:SHD458873 SQZ458872:SQZ458873 TAV458872:TAV458873 TKR458872:TKR458873 TUN458872:TUN458873 UEJ458872:UEJ458873 UOF458872:UOF458873 UYB458872:UYB458873 VHX458872:VHX458873 VRT458872:VRT458873 WBP458872:WBP458873 WLL458872:WLL458873 WVH458872:WVH458873 B524408:B524409 IV524408:IV524409 SR524408:SR524409 ACN524408:ACN524409 AMJ524408:AMJ524409 AWF524408:AWF524409 BGB524408:BGB524409 BPX524408:BPX524409 BZT524408:BZT524409 CJP524408:CJP524409 CTL524408:CTL524409 DDH524408:DDH524409 DND524408:DND524409 DWZ524408:DWZ524409 EGV524408:EGV524409 EQR524408:EQR524409 FAN524408:FAN524409 FKJ524408:FKJ524409 FUF524408:FUF524409 GEB524408:GEB524409 GNX524408:GNX524409 GXT524408:GXT524409 HHP524408:HHP524409 HRL524408:HRL524409 IBH524408:IBH524409 ILD524408:ILD524409 IUZ524408:IUZ524409 JEV524408:JEV524409 JOR524408:JOR524409 JYN524408:JYN524409 KIJ524408:KIJ524409 KSF524408:KSF524409 LCB524408:LCB524409 LLX524408:LLX524409 LVT524408:LVT524409 MFP524408:MFP524409 MPL524408:MPL524409 MZH524408:MZH524409 NJD524408:NJD524409 NSZ524408:NSZ524409 OCV524408:OCV524409 OMR524408:OMR524409 OWN524408:OWN524409 PGJ524408:PGJ524409 PQF524408:PQF524409 QAB524408:QAB524409 QJX524408:QJX524409 QTT524408:QTT524409 RDP524408:RDP524409 RNL524408:RNL524409 RXH524408:RXH524409 SHD524408:SHD524409 SQZ524408:SQZ524409 TAV524408:TAV524409 TKR524408:TKR524409 TUN524408:TUN524409 UEJ524408:UEJ524409 UOF524408:UOF524409 UYB524408:UYB524409 VHX524408:VHX524409 VRT524408:VRT524409 WBP524408:WBP524409 WLL524408:WLL524409 WVH524408:WVH524409 B589944:B589945 IV589944:IV589945 SR589944:SR589945 ACN589944:ACN589945 AMJ589944:AMJ589945 AWF589944:AWF589945 BGB589944:BGB589945 BPX589944:BPX589945 BZT589944:BZT589945 CJP589944:CJP589945 CTL589944:CTL589945 DDH589944:DDH589945 DND589944:DND589945 DWZ589944:DWZ589945 EGV589944:EGV589945 EQR589944:EQR589945 FAN589944:FAN589945 FKJ589944:FKJ589945 FUF589944:FUF589945 GEB589944:GEB589945 GNX589944:GNX589945 GXT589944:GXT589945 HHP589944:HHP589945 HRL589944:HRL589945 IBH589944:IBH589945 ILD589944:ILD589945 IUZ589944:IUZ589945 JEV589944:JEV589945 JOR589944:JOR589945 JYN589944:JYN589945 KIJ589944:KIJ589945 KSF589944:KSF589945 LCB589944:LCB589945 LLX589944:LLX589945 LVT589944:LVT589945 MFP589944:MFP589945 MPL589944:MPL589945 MZH589944:MZH589945 NJD589944:NJD589945 NSZ589944:NSZ589945 OCV589944:OCV589945 OMR589944:OMR589945 OWN589944:OWN589945 PGJ589944:PGJ589945 PQF589944:PQF589945 QAB589944:QAB589945 QJX589944:QJX589945 QTT589944:QTT589945 RDP589944:RDP589945 RNL589944:RNL589945 RXH589944:RXH589945 SHD589944:SHD589945 SQZ589944:SQZ589945 TAV589944:TAV589945 TKR589944:TKR589945 TUN589944:TUN589945 UEJ589944:UEJ589945 UOF589944:UOF589945 UYB589944:UYB589945 VHX589944:VHX589945 VRT589944:VRT589945 WBP589944:WBP589945 WLL589944:WLL589945 WVH589944:WVH589945 B655480:B655481 IV655480:IV655481 SR655480:SR655481 ACN655480:ACN655481 AMJ655480:AMJ655481 AWF655480:AWF655481 BGB655480:BGB655481 BPX655480:BPX655481 BZT655480:BZT655481 CJP655480:CJP655481 CTL655480:CTL655481 DDH655480:DDH655481 DND655480:DND655481 DWZ655480:DWZ655481 EGV655480:EGV655481 EQR655480:EQR655481 FAN655480:FAN655481 FKJ655480:FKJ655481 FUF655480:FUF655481 GEB655480:GEB655481 GNX655480:GNX655481 GXT655480:GXT655481 HHP655480:HHP655481 HRL655480:HRL655481 IBH655480:IBH655481 ILD655480:ILD655481 IUZ655480:IUZ655481 JEV655480:JEV655481 JOR655480:JOR655481 JYN655480:JYN655481 KIJ655480:KIJ655481 KSF655480:KSF655481 LCB655480:LCB655481 LLX655480:LLX655481 LVT655480:LVT655481 MFP655480:MFP655481 MPL655480:MPL655481 MZH655480:MZH655481 NJD655480:NJD655481 NSZ655480:NSZ655481 OCV655480:OCV655481 OMR655480:OMR655481 OWN655480:OWN655481 PGJ655480:PGJ655481 PQF655480:PQF655481 QAB655480:QAB655481 QJX655480:QJX655481 QTT655480:QTT655481 RDP655480:RDP655481 RNL655480:RNL655481 RXH655480:RXH655481 SHD655480:SHD655481 SQZ655480:SQZ655481 TAV655480:TAV655481 TKR655480:TKR655481 TUN655480:TUN655481 UEJ655480:UEJ655481 UOF655480:UOF655481 UYB655480:UYB655481 VHX655480:VHX655481 VRT655480:VRT655481 WBP655480:WBP655481 WLL655480:WLL655481 WVH655480:WVH655481 B721016:B721017 IV721016:IV721017 SR721016:SR721017 ACN721016:ACN721017 AMJ721016:AMJ721017 AWF721016:AWF721017 BGB721016:BGB721017 BPX721016:BPX721017 BZT721016:BZT721017 CJP721016:CJP721017 CTL721016:CTL721017 DDH721016:DDH721017 DND721016:DND721017 DWZ721016:DWZ721017 EGV721016:EGV721017 EQR721016:EQR721017 FAN721016:FAN721017 FKJ721016:FKJ721017 FUF721016:FUF721017 GEB721016:GEB721017 GNX721016:GNX721017 GXT721016:GXT721017 HHP721016:HHP721017 HRL721016:HRL721017 IBH721016:IBH721017 ILD721016:ILD721017 IUZ721016:IUZ721017 JEV721016:JEV721017 JOR721016:JOR721017 JYN721016:JYN721017 KIJ721016:KIJ721017 KSF721016:KSF721017 LCB721016:LCB721017 LLX721016:LLX721017 LVT721016:LVT721017 MFP721016:MFP721017 MPL721016:MPL721017 MZH721016:MZH721017 NJD721016:NJD721017 NSZ721016:NSZ721017 OCV721016:OCV721017 OMR721016:OMR721017 OWN721016:OWN721017 PGJ721016:PGJ721017 PQF721016:PQF721017 QAB721016:QAB721017 QJX721016:QJX721017 QTT721016:QTT721017 RDP721016:RDP721017 RNL721016:RNL721017 RXH721016:RXH721017 SHD721016:SHD721017 SQZ721016:SQZ721017 TAV721016:TAV721017 TKR721016:TKR721017 TUN721016:TUN721017 UEJ721016:UEJ721017 UOF721016:UOF721017 UYB721016:UYB721017 VHX721016:VHX721017 VRT721016:VRT721017 WBP721016:WBP721017 WLL721016:WLL721017 WVH721016:WVH721017 B786552:B786553 IV786552:IV786553 SR786552:SR786553 ACN786552:ACN786553 AMJ786552:AMJ786553 AWF786552:AWF786553 BGB786552:BGB786553 BPX786552:BPX786553 BZT786552:BZT786553 CJP786552:CJP786553 CTL786552:CTL786553 DDH786552:DDH786553 DND786552:DND786553 DWZ786552:DWZ786553 EGV786552:EGV786553 EQR786552:EQR786553 FAN786552:FAN786553 FKJ786552:FKJ786553 FUF786552:FUF786553 GEB786552:GEB786553 GNX786552:GNX786553 GXT786552:GXT786553 HHP786552:HHP786553 HRL786552:HRL786553 IBH786552:IBH786553 ILD786552:ILD786553 IUZ786552:IUZ786553 JEV786552:JEV786553 JOR786552:JOR786553 JYN786552:JYN786553 KIJ786552:KIJ786553 KSF786552:KSF786553 LCB786552:LCB786553 LLX786552:LLX786553 LVT786552:LVT786553 MFP786552:MFP786553 MPL786552:MPL786553 MZH786552:MZH786553 NJD786552:NJD786553 NSZ786552:NSZ786553 OCV786552:OCV786553 OMR786552:OMR786553 OWN786552:OWN786553 PGJ786552:PGJ786553 PQF786552:PQF786553 QAB786552:QAB786553 QJX786552:QJX786553 QTT786552:QTT786553 RDP786552:RDP786553 RNL786552:RNL786553 RXH786552:RXH786553 SHD786552:SHD786553 SQZ786552:SQZ786553 TAV786552:TAV786553 TKR786552:TKR786553 TUN786552:TUN786553 UEJ786552:UEJ786553 UOF786552:UOF786553 UYB786552:UYB786553 VHX786552:VHX786553 VRT786552:VRT786553 WBP786552:WBP786553 WLL786552:WLL786553 WVH786552:WVH786553 B852088:B852089 IV852088:IV852089 SR852088:SR852089 ACN852088:ACN852089 AMJ852088:AMJ852089 AWF852088:AWF852089 BGB852088:BGB852089 BPX852088:BPX852089 BZT852088:BZT852089 CJP852088:CJP852089 CTL852088:CTL852089 DDH852088:DDH852089 DND852088:DND852089 DWZ852088:DWZ852089 EGV852088:EGV852089 EQR852088:EQR852089 FAN852088:FAN852089 FKJ852088:FKJ852089 FUF852088:FUF852089 GEB852088:GEB852089 GNX852088:GNX852089 GXT852088:GXT852089 HHP852088:HHP852089 HRL852088:HRL852089 IBH852088:IBH852089 ILD852088:ILD852089 IUZ852088:IUZ852089 JEV852088:JEV852089 JOR852088:JOR852089 JYN852088:JYN852089 KIJ852088:KIJ852089 KSF852088:KSF852089 LCB852088:LCB852089 LLX852088:LLX852089 LVT852088:LVT852089 MFP852088:MFP852089 MPL852088:MPL852089 MZH852088:MZH852089 NJD852088:NJD852089 NSZ852088:NSZ852089 OCV852088:OCV852089 OMR852088:OMR852089 OWN852088:OWN852089 PGJ852088:PGJ852089 PQF852088:PQF852089 QAB852088:QAB852089 QJX852088:QJX852089 QTT852088:QTT852089 RDP852088:RDP852089 RNL852088:RNL852089 RXH852088:RXH852089 SHD852088:SHD852089 SQZ852088:SQZ852089 TAV852088:TAV852089 TKR852088:TKR852089 TUN852088:TUN852089 UEJ852088:UEJ852089 UOF852088:UOF852089 UYB852088:UYB852089 VHX852088:VHX852089 VRT852088:VRT852089 WBP852088:WBP852089 WLL852088:WLL852089 WVH852088:WVH852089 B917624:B917625 IV917624:IV917625 SR917624:SR917625 ACN917624:ACN917625 AMJ917624:AMJ917625 AWF917624:AWF917625 BGB917624:BGB917625 BPX917624:BPX917625 BZT917624:BZT917625 CJP917624:CJP917625 CTL917624:CTL917625 DDH917624:DDH917625 DND917624:DND917625 DWZ917624:DWZ917625 EGV917624:EGV917625 EQR917624:EQR917625 FAN917624:FAN917625 FKJ917624:FKJ917625 FUF917624:FUF917625 GEB917624:GEB917625 GNX917624:GNX917625 GXT917624:GXT917625 HHP917624:HHP917625 HRL917624:HRL917625 IBH917624:IBH917625 ILD917624:ILD917625 IUZ917624:IUZ917625 JEV917624:JEV917625 JOR917624:JOR917625 JYN917624:JYN917625 KIJ917624:KIJ917625 KSF917624:KSF917625 LCB917624:LCB917625 LLX917624:LLX917625 LVT917624:LVT917625 MFP917624:MFP917625 MPL917624:MPL917625 MZH917624:MZH917625 NJD917624:NJD917625 NSZ917624:NSZ917625 OCV917624:OCV917625 OMR917624:OMR917625 OWN917624:OWN917625 PGJ917624:PGJ917625 PQF917624:PQF917625 QAB917624:QAB917625 QJX917624:QJX917625 QTT917624:QTT917625 RDP917624:RDP917625 RNL917624:RNL917625 RXH917624:RXH917625 SHD917624:SHD917625 SQZ917624:SQZ917625 TAV917624:TAV917625 TKR917624:TKR917625 TUN917624:TUN917625 UEJ917624:UEJ917625 UOF917624:UOF917625 UYB917624:UYB917625 VHX917624:VHX917625 VRT917624:VRT917625 WBP917624:WBP917625 WLL917624:WLL917625 WVH917624:WVH917625 B983160:B983161 IV983160:IV983161 SR983160:SR983161 ACN983160:ACN983161 AMJ983160:AMJ983161 AWF983160:AWF983161 BGB983160:BGB983161 BPX983160:BPX983161 BZT983160:BZT983161 CJP983160:CJP983161 CTL983160:CTL983161 DDH983160:DDH983161 DND983160:DND983161 DWZ983160:DWZ983161 EGV983160:EGV983161 EQR983160:EQR983161 FAN983160:FAN983161 FKJ983160:FKJ983161 FUF983160:FUF983161 GEB983160:GEB983161 GNX983160:GNX983161 GXT983160:GXT983161 HHP983160:HHP983161 HRL983160:HRL983161 IBH983160:IBH983161 ILD983160:ILD983161 IUZ983160:IUZ983161 JEV983160:JEV983161 JOR983160:JOR983161 JYN983160:JYN983161 KIJ983160:KIJ983161 KSF983160:KSF983161 LCB983160:LCB983161 LLX983160:LLX983161 LVT983160:LVT983161 MFP983160:MFP983161 MPL983160:MPL983161 MZH983160:MZH983161 NJD983160:NJD983161 NSZ983160:NSZ983161 OCV983160:OCV983161 OMR983160:OMR983161 OWN983160:OWN983161 PGJ983160:PGJ983161 PQF983160:PQF983161 QAB983160:QAB983161 QJX983160:QJX983161 QTT983160:QTT983161 RDP983160:RDP983161 RNL983160:RNL983161 RXH983160:RXH983161 SHD983160:SHD983161 SQZ983160:SQZ983161 TAV983160:TAV983161 TKR983160:TKR983161 TUN983160:TUN983161 UEJ983160:UEJ983161 UOF983160:UOF983161 UYB983160:UYB983161 VHX983160:VHX983161 VRT983160:VRT983161 WBP983160:WBP983161 WLL983160:WLL983161 WVH983160:WVH983161">
      <formula1>1</formula1>
      <formula2>50</formula2>
    </dataValidation>
  </dataValidations>
  <pageMargins left="0.7" right="0.7" top="0.75" bottom="0.75" header="0.3" footer="0.3"/>
  <pageSetup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2"/>
  <sheetViews>
    <sheetView workbookViewId="0">
      <selection sqref="A1:E1"/>
    </sheetView>
  </sheetViews>
  <sheetFormatPr baseColWidth="10" defaultColWidth="11.42578125" defaultRowHeight="12.75" x14ac:dyDescent="0.25"/>
  <cols>
    <col min="1" max="1" width="15" style="1" customWidth="1"/>
    <col min="2" max="2" width="62.5703125" style="1" customWidth="1"/>
    <col min="3" max="3" width="10.140625" style="1" customWidth="1"/>
    <col min="4" max="4" width="18.140625" style="53" bestFit="1" customWidth="1"/>
    <col min="5" max="5" width="17.42578125" style="53" bestFit="1" customWidth="1"/>
    <col min="6" max="6" width="18" style="53" bestFit="1" customWidth="1"/>
    <col min="7" max="257" width="11.42578125" style="1"/>
    <col min="258" max="258" width="62.5703125" style="1" customWidth="1"/>
    <col min="259" max="261" width="11.42578125" style="1"/>
    <col min="262" max="262" width="14" style="1" customWidth="1"/>
    <col min="263" max="513" width="11.42578125" style="1"/>
    <col min="514" max="514" width="62.5703125" style="1" customWidth="1"/>
    <col min="515" max="517" width="11.42578125" style="1"/>
    <col min="518" max="518" width="14" style="1" customWidth="1"/>
    <col min="519" max="769" width="11.42578125" style="1"/>
    <col min="770" max="770" width="62.5703125" style="1" customWidth="1"/>
    <col min="771" max="773" width="11.42578125" style="1"/>
    <col min="774" max="774" width="14" style="1" customWidth="1"/>
    <col min="775" max="1025" width="11.42578125" style="1"/>
    <col min="1026" max="1026" width="62.5703125" style="1" customWidth="1"/>
    <col min="1027" max="1029" width="11.42578125" style="1"/>
    <col min="1030" max="1030" width="14" style="1" customWidth="1"/>
    <col min="1031" max="1281" width="11.42578125" style="1"/>
    <col min="1282" max="1282" width="62.5703125" style="1" customWidth="1"/>
    <col min="1283" max="1285" width="11.42578125" style="1"/>
    <col min="1286" max="1286" width="14" style="1" customWidth="1"/>
    <col min="1287" max="1537" width="11.42578125" style="1"/>
    <col min="1538" max="1538" width="62.5703125" style="1" customWidth="1"/>
    <col min="1539" max="1541" width="11.42578125" style="1"/>
    <col min="1542" max="1542" width="14" style="1" customWidth="1"/>
    <col min="1543" max="1793" width="11.42578125" style="1"/>
    <col min="1794" max="1794" width="62.5703125" style="1" customWidth="1"/>
    <col min="1795" max="1797" width="11.42578125" style="1"/>
    <col min="1798" max="1798" width="14" style="1" customWidth="1"/>
    <col min="1799" max="2049" width="11.42578125" style="1"/>
    <col min="2050" max="2050" width="62.5703125" style="1" customWidth="1"/>
    <col min="2051" max="2053" width="11.42578125" style="1"/>
    <col min="2054" max="2054" width="14" style="1" customWidth="1"/>
    <col min="2055" max="2305" width="11.42578125" style="1"/>
    <col min="2306" max="2306" width="62.5703125" style="1" customWidth="1"/>
    <col min="2307" max="2309" width="11.42578125" style="1"/>
    <col min="2310" max="2310" width="14" style="1" customWidth="1"/>
    <col min="2311" max="2561" width="11.42578125" style="1"/>
    <col min="2562" max="2562" width="62.5703125" style="1" customWidth="1"/>
    <col min="2563" max="2565" width="11.42578125" style="1"/>
    <col min="2566" max="2566" width="14" style="1" customWidth="1"/>
    <col min="2567" max="2817" width="11.42578125" style="1"/>
    <col min="2818" max="2818" width="62.5703125" style="1" customWidth="1"/>
    <col min="2819" max="2821" width="11.42578125" style="1"/>
    <col min="2822" max="2822" width="14" style="1" customWidth="1"/>
    <col min="2823" max="3073" width="11.42578125" style="1"/>
    <col min="3074" max="3074" width="62.5703125" style="1" customWidth="1"/>
    <col min="3075" max="3077" width="11.42578125" style="1"/>
    <col min="3078" max="3078" width="14" style="1" customWidth="1"/>
    <col min="3079" max="3329" width="11.42578125" style="1"/>
    <col min="3330" max="3330" width="62.5703125" style="1" customWidth="1"/>
    <col min="3331" max="3333" width="11.42578125" style="1"/>
    <col min="3334" max="3334" width="14" style="1" customWidth="1"/>
    <col min="3335" max="3585" width="11.42578125" style="1"/>
    <col min="3586" max="3586" width="62.5703125" style="1" customWidth="1"/>
    <col min="3587" max="3589" width="11.42578125" style="1"/>
    <col min="3590" max="3590" width="14" style="1" customWidth="1"/>
    <col min="3591" max="3841" width="11.42578125" style="1"/>
    <col min="3842" max="3842" width="62.5703125" style="1" customWidth="1"/>
    <col min="3843" max="3845" width="11.42578125" style="1"/>
    <col min="3846" max="3846" width="14" style="1" customWidth="1"/>
    <col min="3847" max="4097" width="11.42578125" style="1"/>
    <col min="4098" max="4098" width="62.5703125" style="1" customWidth="1"/>
    <col min="4099" max="4101" width="11.42578125" style="1"/>
    <col min="4102" max="4102" width="14" style="1" customWidth="1"/>
    <col min="4103" max="4353" width="11.42578125" style="1"/>
    <col min="4354" max="4354" width="62.5703125" style="1" customWidth="1"/>
    <col min="4355" max="4357" width="11.42578125" style="1"/>
    <col min="4358" max="4358" width="14" style="1" customWidth="1"/>
    <col min="4359" max="4609" width="11.42578125" style="1"/>
    <col min="4610" max="4610" width="62.5703125" style="1" customWidth="1"/>
    <col min="4611" max="4613" width="11.42578125" style="1"/>
    <col min="4614" max="4614" width="14" style="1" customWidth="1"/>
    <col min="4615" max="4865" width="11.42578125" style="1"/>
    <col min="4866" max="4866" width="62.5703125" style="1" customWidth="1"/>
    <col min="4867" max="4869" width="11.42578125" style="1"/>
    <col min="4870" max="4870" width="14" style="1" customWidth="1"/>
    <col min="4871" max="5121" width="11.42578125" style="1"/>
    <col min="5122" max="5122" width="62.5703125" style="1" customWidth="1"/>
    <col min="5123" max="5125" width="11.42578125" style="1"/>
    <col min="5126" max="5126" width="14" style="1" customWidth="1"/>
    <col min="5127" max="5377" width="11.42578125" style="1"/>
    <col min="5378" max="5378" width="62.5703125" style="1" customWidth="1"/>
    <col min="5379" max="5381" width="11.42578125" style="1"/>
    <col min="5382" max="5382" width="14" style="1" customWidth="1"/>
    <col min="5383" max="5633" width="11.42578125" style="1"/>
    <col min="5634" max="5634" width="62.5703125" style="1" customWidth="1"/>
    <col min="5635" max="5637" width="11.42578125" style="1"/>
    <col min="5638" max="5638" width="14" style="1" customWidth="1"/>
    <col min="5639" max="5889" width="11.42578125" style="1"/>
    <col min="5890" max="5890" width="62.5703125" style="1" customWidth="1"/>
    <col min="5891" max="5893" width="11.42578125" style="1"/>
    <col min="5894" max="5894" width="14" style="1" customWidth="1"/>
    <col min="5895" max="6145" width="11.42578125" style="1"/>
    <col min="6146" max="6146" width="62.5703125" style="1" customWidth="1"/>
    <col min="6147" max="6149" width="11.42578125" style="1"/>
    <col min="6150" max="6150" width="14" style="1" customWidth="1"/>
    <col min="6151" max="6401" width="11.42578125" style="1"/>
    <col min="6402" max="6402" width="62.5703125" style="1" customWidth="1"/>
    <col min="6403" max="6405" width="11.42578125" style="1"/>
    <col min="6406" max="6406" width="14" style="1" customWidth="1"/>
    <col min="6407" max="6657" width="11.42578125" style="1"/>
    <col min="6658" max="6658" width="62.5703125" style="1" customWidth="1"/>
    <col min="6659" max="6661" width="11.42578125" style="1"/>
    <col min="6662" max="6662" width="14" style="1" customWidth="1"/>
    <col min="6663" max="6913" width="11.42578125" style="1"/>
    <col min="6914" max="6914" width="62.5703125" style="1" customWidth="1"/>
    <col min="6915" max="6917" width="11.42578125" style="1"/>
    <col min="6918" max="6918" width="14" style="1" customWidth="1"/>
    <col min="6919" max="7169" width="11.42578125" style="1"/>
    <col min="7170" max="7170" width="62.5703125" style="1" customWidth="1"/>
    <col min="7171" max="7173" width="11.42578125" style="1"/>
    <col min="7174" max="7174" width="14" style="1" customWidth="1"/>
    <col min="7175" max="7425" width="11.42578125" style="1"/>
    <col min="7426" max="7426" width="62.5703125" style="1" customWidth="1"/>
    <col min="7427" max="7429" width="11.42578125" style="1"/>
    <col min="7430" max="7430" width="14" style="1" customWidth="1"/>
    <col min="7431" max="7681" width="11.42578125" style="1"/>
    <col min="7682" max="7682" width="62.5703125" style="1" customWidth="1"/>
    <col min="7683" max="7685" width="11.42578125" style="1"/>
    <col min="7686" max="7686" width="14" style="1" customWidth="1"/>
    <col min="7687" max="7937" width="11.42578125" style="1"/>
    <col min="7938" max="7938" width="62.5703125" style="1" customWidth="1"/>
    <col min="7939" max="7941" width="11.42578125" style="1"/>
    <col min="7942" max="7942" width="14" style="1" customWidth="1"/>
    <col min="7943" max="8193" width="11.42578125" style="1"/>
    <col min="8194" max="8194" width="62.5703125" style="1" customWidth="1"/>
    <col min="8195" max="8197" width="11.42578125" style="1"/>
    <col min="8198" max="8198" width="14" style="1" customWidth="1"/>
    <col min="8199" max="8449" width="11.42578125" style="1"/>
    <col min="8450" max="8450" width="62.5703125" style="1" customWidth="1"/>
    <col min="8451" max="8453" width="11.42578125" style="1"/>
    <col min="8454" max="8454" width="14" style="1" customWidth="1"/>
    <col min="8455" max="8705" width="11.42578125" style="1"/>
    <col min="8706" max="8706" width="62.5703125" style="1" customWidth="1"/>
    <col min="8707" max="8709" width="11.42578125" style="1"/>
    <col min="8710" max="8710" width="14" style="1" customWidth="1"/>
    <col min="8711" max="8961" width="11.42578125" style="1"/>
    <col min="8962" max="8962" width="62.5703125" style="1" customWidth="1"/>
    <col min="8963" max="8965" width="11.42578125" style="1"/>
    <col min="8966" max="8966" width="14" style="1" customWidth="1"/>
    <col min="8967" max="9217" width="11.42578125" style="1"/>
    <col min="9218" max="9218" width="62.5703125" style="1" customWidth="1"/>
    <col min="9219" max="9221" width="11.42578125" style="1"/>
    <col min="9222" max="9222" width="14" style="1" customWidth="1"/>
    <col min="9223" max="9473" width="11.42578125" style="1"/>
    <col min="9474" max="9474" width="62.5703125" style="1" customWidth="1"/>
    <col min="9475" max="9477" width="11.42578125" style="1"/>
    <col min="9478" max="9478" width="14" style="1" customWidth="1"/>
    <col min="9479" max="9729" width="11.42578125" style="1"/>
    <col min="9730" max="9730" width="62.5703125" style="1" customWidth="1"/>
    <col min="9731" max="9733" width="11.42578125" style="1"/>
    <col min="9734" max="9734" width="14" style="1" customWidth="1"/>
    <col min="9735" max="9985" width="11.42578125" style="1"/>
    <col min="9986" max="9986" width="62.5703125" style="1" customWidth="1"/>
    <col min="9987" max="9989" width="11.42578125" style="1"/>
    <col min="9990" max="9990" width="14" style="1" customWidth="1"/>
    <col min="9991" max="10241" width="11.42578125" style="1"/>
    <col min="10242" max="10242" width="62.5703125" style="1" customWidth="1"/>
    <col min="10243" max="10245" width="11.42578125" style="1"/>
    <col min="10246" max="10246" width="14" style="1" customWidth="1"/>
    <col min="10247" max="10497" width="11.42578125" style="1"/>
    <col min="10498" max="10498" width="62.5703125" style="1" customWidth="1"/>
    <col min="10499" max="10501" width="11.42578125" style="1"/>
    <col min="10502" max="10502" width="14" style="1" customWidth="1"/>
    <col min="10503" max="10753" width="11.42578125" style="1"/>
    <col min="10754" max="10754" width="62.5703125" style="1" customWidth="1"/>
    <col min="10755" max="10757" width="11.42578125" style="1"/>
    <col min="10758" max="10758" width="14" style="1" customWidth="1"/>
    <col min="10759" max="11009" width="11.42578125" style="1"/>
    <col min="11010" max="11010" width="62.5703125" style="1" customWidth="1"/>
    <col min="11011" max="11013" width="11.42578125" style="1"/>
    <col min="11014" max="11014" width="14" style="1" customWidth="1"/>
    <col min="11015" max="11265" width="11.42578125" style="1"/>
    <col min="11266" max="11266" width="62.5703125" style="1" customWidth="1"/>
    <col min="11267" max="11269" width="11.42578125" style="1"/>
    <col min="11270" max="11270" width="14" style="1" customWidth="1"/>
    <col min="11271" max="11521" width="11.42578125" style="1"/>
    <col min="11522" max="11522" width="62.5703125" style="1" customWidth="1"/>
    <col min="11523" max="11525" width="11.42578125" style="1"/>
    <col min="11526" max="11526" width="14" style="1" customWidth="1"/>
    <col min="11527" max="11777" width="11.42578125" style="1"/>
    <col min="11778" max="11778" width="62.5703125" style="1" customWidth="1"/>
    <col min="11779" max="11781" width="11.42578125" style="1"/>
    <col min="11782" max="11782" width="14" style="1" customWidth="1"/>
    <col min="11783" max="12033" width="11.42578125" style="1"/>
    <col min="12034" max="12034" width="62.5703125" style="1" customWidth="1"/>
    <col min="12035" max="12037" width="11.42578125" style="1"/>
    <col min="12038" max="12038" width="14" style="1" customWidth="1"/>
    <col min="12039" max="12289" width="11.42578125" style="1"/>
    <col min="12290" max="12290" width="62.5703125" style="1" customWidth="1"/>
    <col min="12291" max="12293" width="11.42578125" style="1"/>
    <col min="12294" max="12294" width="14" style="1" customWidth="1"/>
    <col min="12295" max="12545" width="11.42578125" style="1"/>
    <col min="12546" max="12546" width="62.5703125" style="1" customWidth="1"/>
    <col min="12547" max="12549" width="11.42578125" style="1"/>
    <col min="12550" max="12550" width="14" style="1" customWidth="1"/>
    <col min="12551" max="12801" width="11.42578125" style="1"/>
    <col min="12802" max="12802" width="62.5703125" style="1" customWidth="1"/>
    <col min="12803" max="12805" width="11.42578125" style="1"/>
    <col min="12806" max="12806" width="14" style="1" customWidth="1"/>
    <col min="12807" max="13057" width="11.42578125" style="1"/>
    <col min="13058" max="13058" width="62.5703125" style="1" customWidth="1"/>
    <col min="13059" max="13061" width="11.42578125" style="1"/>
    <col min="13062" max="13062" width="14" style="1" customWidth="1"/>
    <col min="13063" max="13313" width="11.42578125" style="1"/>
    <col min="13314" max="13314" width="62.5703125" style="1" customWidth="1"/>
    <col min="13315" max="13317" width="11.42578125" style="1"/>
    <col min="13318" max="13318" width="14" style="1" customWidth="1"/>
    <col min="13319" max="13569" width="11.42578125" style="1"/>
    <col min="13570" max="13570" width="62.5703125" style="1" customWidth="1"/>
    <col min="13571" max="13573" width="11.42578125" style="1"/>
    <col min="13574" max="13574" width="14" style="1" customWidth="1"/>
    <col min="13575" max="13825" width="11.42578125" style="1"/>
    <col min="13826" max="13826" width="62.5703125" style="1" customWidth="1"/>
    <col min="13827" max="13829" width="11.42578125" style="1"/>
    <col min="13830" max="13830" width="14" style="1" customWidth="1"/>
    <col min="13831" max="14081" width="11.42578125" style="1"/>
    <col min="14082" max="14082" width="62.5703125" style="1" customWidth="1"/>
    <col min="14083" max="14085" width="11.42578125" style="1"/>
    <col min="14086" max="14086" width="14" style="1" customWidth="1"/>
    <col min="14087" max="14337" width="11.42578125" style="1"/>
    <col min="14338" max="14338" width="62.5703125" style="1" customWidth="1"/>
    <col min="14339" max="14341" width="11.42578125" style="1"/>
    <col min="14342" max="14342" width="14" style="1" customWidth="1"/>
    <col min="14343" max="14593" width="11.42578125" style="1"/>
    <col min="14594" max="14594" width="62.5703125" style="1" customWidth="1"/>
    <col min="14595" max="14597" width="11.42578125" style="1"/>
    <col min="14598" max="14598" width="14" style="1" customWidth="1"/>
    <col min="14599" max="14849" width="11.42578125" style="1"/>
    <col min="14850" max="14850" width="62.5703125" style="1" customWidth="1"/>
    <col min="14851" max="14853" width="11.42578125" style="1"/>
    <col min="14854" max="14854" width="14" style="1" customWidth="1"/>
    <col min="14855" max="15105" width="11.42578125" style="1"/>
    <col min="15106" max="15106" width="62.5703125" style="1" customWidth="1"/>
    <col min="15107" max="15109" width="11.42578125" style="1"/>
    <col min="15110" max="15110" width="14" style="1" customWidth="1"/>
    <col min="15111" max="15361" width="11.42578125" style="1"/>
    <col min="15362" max="15362" width="62.5703125" style="1" customWidth="1"/>
    <col min="15363" max="15365" width="11.42578125" style="1"/>
    <col min="15366" max="15366" width="14" style="1" customWidth="1"/>
    <col min="15367" max="15617" width="11.42578125" style="1"/>
    <col min="15618" max="15618" width="62.5703125" style="1" customWidth="1"/>
    <col min="15619" max="15621" width="11.42578125" style="1"/>
    <col min="15622" max="15622" width="14" style="1" customWidth="1"/>
    <col min="15623" max="15873" width="11.42578125" style="1"/>
    <col min="15874" max="15874" width="62.5703125" style="1" customWidth="1"/>
    <col min="15875" max="15877" width="11.42578125" style="1"/>
    <col min="15878" max="15878" width="14" style="1" customWidth="1"/>
    <col min="15879" max="16129" width="11.42578125" style="1"/>
    <col min="16130" max="16130" width="62.5703125" style="1" customWidth="1"/>
    <col min="16131" max="16133" width="11.42578125" style="1"/>
    <col min="16134" max="16134" width="14" style="1" customWidth="1"/>
    <col min="16135" max="16384" width="11.42578125" style="1"/>
  </cols>
  <sheetData>
    <row r="1" spans="1:6" ht="18" customHeight="1" x14ac:dyDescent="0.25">
      <c r="A1" s="216" t="s">
        <v>1040</v>
      </c>
      <c r="B1" s="216"/>
      <c r="C1" s="216"/>
      <c r="D1" s="216"/>
      <c r="E1" s="216"/>
      <c r="F1" s="1"/>
    </row>
    <row r="2" spans="1:6" ht="18" customHeight="1" x14ac:dyDescent="0.25">
      <c r="A2" s="216" t="s">
        <v>362</v>
      </c>
      <c r="B2" s="216"/>
      <c r="C2" s="216"/>
      <c r="D2" s="216"/>
      <c r="E2" s="216"/>
      <c r="F2" s="2"/>
    </row>
    <row r="3" spans="1:6" ht="18" customHeight="1" x14ac:dyDescent="0.25">
      <c r="A3" s="216" t="s">
        <v>1041</v>
      </c>
      <c r="B3" s="216"/>
      <c r="C3" s="216"/>
      <c r="D3" s="216"/>
      <c r="E3" s="216"/>
      <c r="F3" s="1"/>
    </row>
    <row r="4" spans="1:6" ht="18" customHeight="1" x14ac:dyDescent="0.25">
      <c r="A4" s="217" t="s">
        <v>1</v>
      </c>
      <c r="B4" s="217"/>
      <c r="C4" s="217"/>
      <c r="D4" s="217"/>
      <c r="E4" s="217"/>
      <c r="F4" s="1"/>
    </row>
    <row r="5" spans="1:6" ht="7.5" customHeight="1" x14ac:dyDescent="0.25">
      <c r="B5" s="59"/>
      <c r="C5" s="59"/>
      <c r="D5" s="60"/>
    </row>
    <row r="6" spans="1:6" s="64" customFormat="1" ht="24.75" customHeight="1" x14ac:dyDescent="0.25">
      <c r="A6" s="61" t="s">
        <v>2</v>
      </c>
      <c r="B6" s="61" t="s">
        <v>3</v>
      </c>
      <c r="C6" s="62" t="s">
        <v>4</v>
      </c>
      <c r="D6" s="61" t="s">
        <v>1042</v>
      </c>
      <c r="E6" s="61" t="s">
        <v>1043</v>
      </c>
      <c r="F6" s="63"/>
    </row>
    <row r="7" spans="1:6" ht="7.5" customHeight="1" x14ac:dyDescent="0.25">
      <c r="B7" s="59"/>
      <c r="C7" s="59"/>
      <c r="D7" s="60"/>
    </row>
    <row r="8" spans="1:6" s="67" customFormat="1" ht="18" customHeight="1" x14ac:dyDescent="0.25">
      <c r="A8" s="65" t="s">
        <v>363</v>
      </c>
      <c r="B8" s="14" t="s">
        <v>364</v>
      </c>
      <c r="C8" s="43"/>
      <c r="D8" s="44"/>
      <c r="E8" s="44"/>
      <c r="F8" s="66"/>
    </row>
    <row r="9" spans="1:6" s="67" customFormat="1" ht="18" customHeight="1" x14ac:dyDescent="0.25">
      <c r="A9" s="45" t="s">
        <v>365</v>
      </c>
      <c r="B9" s="19" t="s">
        <v>366</v>
      </c>
      <c r="C9" s="46"/>
      <c r="D9" s="34"/>
      <c r="E9" s="34"/>
      <c r="F9" s="66"/>
    </row>
    <row r="10" spans="1:6" ht="18" customHeight="1" x14ac:dyDescent="0.25">
      <c r="A10" s="22" t="s">
        <v>367</v>
      </c>
      <c r="B10" s="23" t="s">
        <v>368</v>
      </c>
      <c r="C10" s="24">
        <v>31</v>
      </c>
      <c r="D10" s="25">
        <f>SUM(D11:D14)</f>
        <v>0</v>
      </c>
      <c r="E10" s="25">
        <f>SUM(E11:E14)</f>
        <v>0</v>
      </c>
      <c r="F10" s="17"/>
    </row>
    <row r="11" spans="1:6" ht="18" customHeight="1" x14ac:dyDescent="0.25">
      <c r="A11" s="26" t="s">
        <v>369</v>
      </c>
      <c r="B11" s="27" t="s">
        <v>370</v>
      </c>
      <c r="C11" s="28"/>
      <c r="D11" s="29">
        <v>0</v>
      </c>
      <c r="E11" s="29">
        <v>0</v>
      </c>
      <c r="F11" s="17"/>
    </row>
    <row r="12" spans="1:6" ht="18" customHeight="1" x14ac:dyDescent="0.25">
      <c r="A12" s="26" t="s">
        <v>371</v>
      </c>
      <c r="B12" s="27" t="s">
        <v>372</v>
      </c>
      <c r="C12" s="28"/>
      <c r="D12" s="29">
        <v>0</v>
      </c>
      <c r="E12" s="29">
        <v>0</v>
      </c>
      <c r="F12" s="17"/>
    </row>
    <row r="13" spans="1:6" ht="18" customHeight="1" x14ac:dyDescent="0.25">
      <c r="A13" s="26" t="s">
        <v>373</v>
      </c>
      <c r="B13" s="27" t="s">
        <v>374</v>
      </c>
      <c r="C13" s="28"/>
      <c r="D13" s="29">
        <v>0</v>
      </c>
      <c r="E13" s="29">
        <v>0</v>
      </c>
      <c r="F13" s="17"/>
    </row>
    <row r="14" spans="1:6" ht="18" customHeight="1" x14ac:dyDescent="0.25">
      <c r="A14" s="26" t="s">
        <v>375</v>
      </c>
      <c r="B14" s="27" t="s">
        <v>376</v>
      </c>
      <c r="C14" s="28"/>
      <c r="D14" s="29">
        <v>0</v>
      </c>
      <c r="E14" s="29">
        <v>0</v>
      </c>
      <c r="F14" s="17"/>
    </row>
    <row r="15" spans="1:6" ht="18" customHeight="1" x14ac:dyDescent="0.25">
      <c r="A15" s="22" t="s">
        <v>377</v>
      </c>
      <c r="B15" s="23" t="s">
        <v>378</v>
      </c>
      <c r="C15" s="24" t="s">
        <v>379</v>
      </c>
      <c r="D15" s="25">
        <f>SUM(D16:D21)</f>
        <v>0</v>
      </c>
      <c r="E15" s="25">
        <f>SUM(E16:E21)</f>
        <v>0</v>
      </c>
      <c r="F15" s="17"/>
    </row>
    <row r="16" spans="1:6" ht="18" customHeight="1" x14ac:dyDescent="0.25">
      <c r="A16" s="30" t="s">
        <v>380</v>
      </c>
      <c r="B16" s="68" t="s">
        <v>381</v>
      </c>
      <c r="C16" s="28"/>
      <c r="D16" s="29">
        <v>0</v>
      </c>
      <c r="E16" s="29">
        <v>0</v>
      </c>
    </row>
    <row r="17" spans="1:6" ht="18" customHeight="1" x14ac:dyDescent="0.25">
      <c r="A17" s="30" t="s">
        <v>382</v>
      </c>
      <c r="B17" s="68" t="s">
        <v>383</v>
      </c>
      <c r="C17" s="28"/>
      <c r="D17" s="29">
        <v>0</v>
      </c>
      <c r="E17" s="29">
        <v>0</v>
      </c>
    </row>
    <row r="18" spans="1:6" ht="18" customHeight="1" x14ac:dyDescent="0.25">
      <c r="A18" s="30" t="s">
        <v>384</v>
      </c>
      <c r="B18" s="68" t="s">
        <v>385</v>
      </c>
      <c r="C18" s="28"/>
      <c r="D18" s="29">
        <v>0</v>
      </c>
      <c r="E18" s="29">
        <v>0</v>
      </c>
    </row>
    <row r="19" spans="1:6" ht="18" customHeight="1" x14ac:dyDescent="0.25">
      <c r="A19" s="30" t="s">
        <v>386</v>
      </c>
      <c r="B19" s="68" t="s">
        <v>387</v>
      </c>
      <c r="C19" s="28"/>
      <c r="D19" s="29">
        <v>0</v>
      </c>
      <c r="E19" s="29">
        <v>0</v>
      </c>
    </row>
    <row r="20" spans="1:6" ht="18" customHeight="1" x14ac:dyDescent="0.25">
      <c r="A20" s="30" t="s">
        <v>388</v>
      </c>
      <c r="B20" s="68" t="s">
        <v>389</v>
      </c>
      <c r="C20" s="28"/>
      <c r="D20" s="29">
        <v>0</v>
      </c>
      <c r="E20" s="29">
        <v>0</v>
      </c>
    </row>
    <row r="21" spans="1:6" ht="18" customHeight="1" x14ac:dyDescent="0.25">
      <c r="A21" s="30" t="s">
        <v>390</v>
      </c>
      <c r="B21" s="68" t="s">
        <v>391</v>
      </c>
      <c r="C21" s="28"/>
      <c r="D21" s="29">
        <v>0</v>
      </c>
      <c r="E21" s="29">
        <v>0</v>
      </c>
    </row>
    <row r="22" spans="1:6" ht="18" customHeight="1" x14ac:dyDescent="0.25">
      <c r="A22" s="22" t="s">
        <v>392</v>
      </c>
      <c r="B22" s="23" t="s">
        <v>393</v>
      </c>
      <c r="C22" s="24" t="s">
        <v>394</v>
      </c>
      <c r="D22" s="25">
        <f>SUM(D23:D25)</f>
        <v>0</v>
      </c>
      <c r="E22" s="25">
        <f>SUM(E23:E25)</f>
        <v>0</v>
      </c>
      <c r="F22" s="17"/>
    </row>
    <row r="23" spans="1:6" ht="18" customHeight="1" x14ac:dyDescent="0.25">
      <c r="A23" s="30" t="s">
        <v>395</v>
      </c>
      <c r="B23" s="68" t="s">
        <v>396</v>
      </c>
      <c r="C23" s="28"/>
      <c r="D23" s="29">
        <v>0</v>
      </c>
      <c r="E23" s="29">
        <v>0</v>
      </c>
    </row>
    <row r="24" spans="1:6" ht="18" customHeight="1" x14ac:dyDescent="0.25">
      <c r="A24" s="30" t="s">
        <v>397</v>
      </c>
      <c r="B24" s="68" t="s">
        <v>398</v>
      </c>
      <c r="C24" s="28"/>
      <c r="D24" s="29">
        <v>0</v>
      </c>
      <c r="E24" s="29">
        <v>0</v>
      </c>
    </row>
    <row r="25" spans="1:6" ht="18" customHeight="1" x14ac:dyDescent="0.25">
      <c r="A25" s="30" t="s">
        <v>399</v>
      </c>
      <c r="B25" s="69" t="s">
        <v>400</v>
      </c>
      <c r="C25" s="28"/>
      <c r="D25" s="29">
        <v>0</v>
      </c>
      <c r="E25" s="29">
        <v>0</v>
      </c>
    </row>
    <row r="26" spans="1:6" ht="18" customHeight="1" x14ac:dyDescent="0.25">
      <c r="A26" s="22" t="s">
        <v>401</v>
      </c>
      <c r="B26" s="23" t="s">
        <v>402</v>
      </c>
      <c r="C26" s="24" t="s">
        <v>403</v>
      </c>
      <c r="D26" s="25">
        <f>SUM(D27:D29)</f>
        <v>0</v>
      </c>
      <c r="E26" s="25">
        <f>SUM(E27:E29)</f>
        <v>0</v>
      </c>
      <c r="F26" s="17"/>
    </row>
    <row r="27" spans="1:6" ht="18" customHeight="1" x14ac:dyDescent="0.25">
      <c r="A27" s="30" t="s">
        <v>404</v>
      </c>
      <c r="B27" s="68" t="s">
        <v>405</v>
      </c>
      <c r="C27" s="28"/>
      <c r="D27" s="29">
        <v>0</v>
      </c>
      <c r="E27" s="29">
        <v>0</v>
      </c>
    </row>
    <row r="28" spans="1:6" ht="18" customHeight="1" x14ac:dyDescent="0.25">
      <c r="A28" s="30" t="s">
        <v>406</v>
      </c>
      <c r="B28" s="68" t="s">
        <v>407</v>
      </c>
      <c r="C28" s="28"/>
      <c r="D28" s="29">
        <v>0</v>
      </c>
      <c r="E28" s="29">
        <v>0</v>
      </c>
    </row>
    <row r="29" spans="1:6" ht="18" customHeight="1" x14ac:dyDescent="0.25">
      <c r="A29" s="30" t="s">
        <v>408</v>
      </c>
      <c r="B29" s="68" t="s">
        <v>409</v>
      </c>
      <c r="C29" s="28"/>
      <c r="D29" s="29">
        <v>0</v>
      </c>
      <c r="E29" s="29">
        <v>0</v>
      </c>
    </row>
    <row r="30" spans="1:6" ht="18" customHeight="1" x14ac:dyDescent="0.25">
      <c r="A30" s="22" t="s">
        <v>410</v>
      </c>
      <c r="B30" s="23" t="s">
        <v>411</v>
      </c>
      <c r="C30" s="24" t="s">
        <v>412</v>
      </c>
      <c r="D30" s="25">
        <f>SUM(D31:D32)</f>
        <v>57425.36</v>
      </c>
      <c r="E30" s="25">
        <f>SUM(E31:E32)</f>
        <v>54299.89</v>
      </c>
      <c r="F30" s="17"/>
    </row>
    <row r="31" spans="1:6" ht="18" customHeight="1" x14ac:dyDescent="0.25">
      <c r="A31" s="30" t="s">
        <v>413</v>
      </c>
      <c r="B31" s="68" t="s">
        <v>414</v>
      </c>
      <c r="C31" s="28"/>
      <c r="D31" s="29">
        <v>57425.36</v>
      </c>
      <c r="E31" s="29">
        <v>54299.89</v>
      </c>
    </row>
    <row r="32" spans="1:6" s="67" customFormat="1" ht="18" customHeight="1" x14ac:dyDescent="0.25">
      <c r="A32" s="45" t="s">
        <v>415</v>
      </c>
      <c r="B32" s="19" t="s">
        <v>416</v>
      </c>
      <c r="C32" s="46"/>
      <c r="D32" s="34"/>
      <c r="E32" s="34"/>
      <c r="F32" s="66"/>
    </row>
    <row r="33" spans="1:6" ht="18" customHeight="1" x14ac:dyDescent="0.25">
      <c r="A33" s="22" t="s">
        <v>417</v>
      </c>
      <c r="B33" s="23" t="s">
        <v>418</v>
      </c>
      <c r="C33" s="24" t="s">
        <v>419</v>
      </c>
      <c r="D33" s="25">
        <f>SUM(D34:D36)</f>
        <v>0</v>
      </c>
      <c r="E33" s="25">
        <f>SUM(E34:E36)</f>
        <v>0</v>
      </c>
      <c r="F33" s="17"/>
    </row>
    <row r="34" spans="1:6" ht="18" customHeight="1" x14ac:dyDescent="0.25">
      <c r="A34" s="30" t="s">
        <v>420</v>
      </c>
      <c r="B34" s="68" t="s">
        <v>421</v>
      </c>
      <c r="C34" s="28"/>
      <c r="D34" s="29">
        <v>0</v>
      </c>
      <c r="E34" s="29">
        <v>0</v>
      </c>
    </row>
    <row r="35" spans="1:6" ht="18" customHeight="1" x14ac:dyDescent="0.25">
      <c r="A35" s="30" t="s">
        <v>422</v>
      </c>
      <c r="B35" s="68" t="s">
        <v>423</v>
      </c>
      <c r="C35" s="28"/>
      <c r="D35" s="29">
        <v>0</v>
      </c>
      <c r="E35" s="29">
        <v>0</v>
      </c>
    </row>
    <row r="36" spans="1:6" ht="18" customHeight="1" x14ac:dyDescent="0.25">
      <c r="A36" s="30" t="s">
        <v>424</v>
      </c>
      <c r="B36" s="68" t="s">
        <v>425</v>
      </c>
      <c r="C36" s="28"/>
      <c r="D36" s="29">
        <v>0</v>
      </c>
      <c r="E36" s="29">
        <v>0</v>
      </c>
    </row>
    <row r="37" spans="1:6" ht="18" customHeight="1" x14ac:dyDescent="0.25">
      <c r="A37" s="22" t="s">
        <v>426</v>
      </c>
      <c r="B37" s="23" t="s">
        <v>427</v>
      </c>
      <c r="C37" s="24" t="s">
        <v>428</v>
      </c>
      <c r="D37" s="25">
        <f>SUM(D38:D39)</f>
        <v>0</v>
      </c>
      <c r="E37" s="25">
        <f>SUM(E38:E39)</f>
        <v>0</v>
      </c>
      <c r="F37" s="17"/>
    </row>
    <row r="38" spans="1:6" ht="18" customHeight="1" x14ac:dyDescent="0.25">
      <c r="A38" s="30" t="s">
        <v>429</v>
      </c>
      <c r="B38" s="68" t="s">
        <v>430</v>
      </c>
      <c r="C38" s="28"/>
      <c r="D38" s="29">
        <v>0</v>
      </c>
      <c r="E38" s="29">
        <v>0</v>
      </c>
    </row>
    <row r="39" spans="1:6" s="67" customFormat="1" ht="18" customHeight="1" x14ac:dyDescent="0.25">
      <c r="A39" s="45" t="s">
        <v>431</v>
      </c>
      <c r="B39" s="19" t="s">
        <v>432</v>
      </c>
      <c r="C39" s="46"/>
      <c r="D39" s="34"/>
      <c r="E39" s="34"/>
      <c r="F39" s="66"/>
    </row>
    <row r="40" spans="1:6" ht="18" customHeight="1" x14ac:dyDescent="0.25">
      <c r="A40" s="22" t="s">
        <v>433</v>
      </c>
      <c r="B40" s="23" t="s">
        <v>434</v>
      </c>
      <c r="C40" s="24" t="s">
        <v>435</v>
      </c>
      <c r="D40" s="25">
        <f>SUM(D41:D44)</f>
        <v>1059.6099999999999</v>
      </c>
      <c r="E40" s="25">
        <f>SUM(E41:E44)</f>
        <v>19102.5</v>
      </c>
      <c r="F40" s="17"/>
    </row>
    <row r="41" spans="1:6" ht="18" customHeight="1" x14ac:dyDescent="0.25">
      <c r="A41" s="30" t="s">
        <v>436</v>
      </c>
      <c r="B41" s="68" t="s">
        <v>437</v>
      </c>
      <c r="C41" s="28"/>
      <c r="D41" s="29">
        <v>0</v>
      </c>
      <c r="E41" s="29">
        <v>0</v>
      </c>
    </row>
    <row r="42" spans="1:6" ht="18" customHeight="1" x14ac:dyDescent="0.25">
      <c r="A42" s="30" t="s">
        <v>438</v>
      </c>
      <c r="B42" s="68" t="s">
        <v>439</v>
      </c>
      <c r="C42" s="28"/>
      <c r="D42" s="29">
        <v>0</v>
      </c>
      <c r="E42" s="29">
        <v>0</v>
      </c>
    </row>
    <row r="43" spans="1:6" ht="18" customHeight="1" x14ac:dyDescent="0.25">
      <c r="A43" s="30" t="s">
        <v>440</v>
      </c>
      <c r="B43" s="68" t="s">
        <v>441</v>
      </c>
      <c r="C43" s="28"/>
      <c r="D43" s="29">
        <v>1059.6099999999999</v>
      </c>
      <c r="E43" s="29">
        <v>19102.5</v>
      </c>
    </row>
    <row r="44" spans="1:6" ht="18" customHeight="1" x14ac:dyDescent="0.25">
      <c r="A44" s="30" t="s">
        <v>442</v>
      </c>
      <c r="B44" s="68" t="s">
        <v>443</v>
      </c>
      <c r="C44" s="28"/>
      <c r="D44" s="29">
        <v>0</v>
      </c>
      <c r="E44" s="29">
        <v>0</v>
      </c>
    </row>
    <row r="45" spans="1:6" ht="18" customHeight="1" x14ac:dyDescent="0.25">
      <c r="A45" s="22" t="s">
        <v>444</v>
      </c>
      <c r="B45" s="23" t="s">
        <v>445</v>
      </c>
      <c r="C45" s="24" t="s">
        <v>446</v>
      </c>
      <c r="D45" s="25">
        <f>SUM(D46:D47)</f>
        <v>0</v>
      </c>
      <c r="E45" s="25">
        <f>SUM(E46:E47)</f>
        <v>0</v>
      </c>
      <c r="F45" s="17"/>
    </row>
    <row r="46" spans="1:6" ht="18" customHeight="1" x14ac:dyDescent="0.25">
      <c r="A46" s="30" t="s">
        <v>447</v>
      </c>
      <c r="B46" s="68" t="s">
        <v>448</v>
      </c>
      <c r="C46" s="28"/>
      <c r="D46" s="29">
        <v>0</v>
      </c>
      <c r="E46" s="29">
        <v>0</v>
      </c>
    </row>
    <row r="47" spans="1:6" s="67" customFormat="1" ht="18" customHeight="1" x14ac:dyDescent="0.25">
      <c r="A47" s="45" t="s">
        <v>449</v>
      </c>
      <c r="B47" s="19" t="s">
        <v>450</v>
      </c>
      <c r="C47" s="46"/>
      <c r="D47" s="34"/>
      <c r="E47" s="34"/>
      <c r="F47" s="66"/>
    </row>
    <row r="48" spans="1:6" ht="18" customHeight="1" x14ac:dyDescent="0.25">
      <c r="A48" s="22" t="s">
        <v>451</v>
      </c>
      <c r="B48" s="23" t="s">
        <v>452</v>
      </c>
      <c r="C48" s="24" t="s">
        <v>453</v>
      </c>
      <c r="D48" s="25">
        <f>SUM(D49:D50)</f>
        <v>546351.96</v>
      </c>
      <c r="E48" s="25">
        <f>SUM(E49:E50)</f>
        <v>568305.43999999994</v>
      </c>
      <c r="F48" s="17"/>
    </row>
    <row r="49" spans="1:6" ht="18" customHeight="1" x14ac:dyDescent="0.25">
      <c r="A49" s="30" t="s">
        <v>454</v>
      </c>
      <c r="B49" s="68" t="s">
        <v>455</v>
      </c>
      <c r="C49" s="28"/>
      <c r="D49" s="29">
        <v>52.5</v>
      </c>
      <c r="E49" s="29">
        <v>0</v>
      </c>
    </row>
    <row r="50" spans="1:6" ht="18" customHeight="1" x14ac:dyDescent="0.25">
      <c r="A50" s="30" t="s">
        <v>456</v>
      </c>
      <c r="B50" s="68" t="s">
        <v>457</v>
      </c>
      <c r="C50" s="28"/>
      <c r="D50" s="29">
        <v>546299.46</v>
      </c>
      <c r="E50" s="29">
        <v>568305.43999999994</v>
      </c>
    </row>
    <row r="51" spans="1:6" ht="18" customHeight="1" x14ac:dyDescent="0.25">
      <c r="A51" s="22" t="s">
        <v>458</v>
      </c>
      <c r="B51" s="23" t="s">
        <v>459</v>
      </c>
      <c r="C51" s="24" t="s">
        <v>460</v>
      </c>
      <c r="D51" s="25">
        <f>SUM(D52:D53)</f>
        <v>0</v>
      </c>
      <c r="E51" s="25">
        <f>SUM(E52:E53)</f>
        <v>0</v>
      </c>
      <c r="F51" s="17"/>
    </row>
    <row r="52" spans="1:6" ht="18" customHeight="1" x14ac:dyDescent="0.25">
      <c r="A52" s="30" t="s">
        <v>461</v>
      </c>
      <c r="B52" s="68" t="s">
        <v>462</v>
      </c>
      <c r="C52" s="28"/>
      <c r="D52" s="29">
        <v>0</v>
      </c>
      <c r="E52" s="29">
        <v>0</v>
      </c>
    </row>
    <row r="53" spans="1:6" ht="18" customHeight="1" x14ac:dyDescent="0.25">
      <c r="A53" s="30" t="s">
        <v>463</v>
      </c>
      <c r="B53" s="68" t="s">
        <v>464</v>
      </c>
      <c r="C53" s="28"/>
      <c r="D53" s="29">
        <v>0</v>
      </c>
      <c r="E53" s="29">
        <v>0</v>
      </c>
    </row>
    <row r="54" spans="1:6" ht="18" customHeight="1" x14ac:dyDescent="0.25">
      <c r="A54" s="22" t="s">
        <v>465</v>
      </c>
      <c r="B54" s="23" t="s">
        <v>466</v>
      </c>
      <c r="C54" s="24" t="s">
        <v>467</v>
      </c>
      <c r="D54" s="25">
        <f>SUM(D55:D57)</f>
        <v>0</v>
      </c>
      <c r="E54" s="25">
        <f>SUM(E55:E57)</f>
        <v>0</v>
      </c>
      <c r="F54" s="17"/>
    </row>
    <row r="55" spans="1:6" ht="18" customHeight="1" x14ac:dyDescent="0.25">
      <c r="A55" s="30" t="s">
        <v>468</v>
      </c>
      <c r="B55" s="68" t="s">
        <v>469</v>
      </c>
      <c r="C55" s="28"/>
      <c r="D55" s="29">
        <v>0</v>
      </c>
      <c r="E55" s="29">
        <v>0</v>
      </c>
    </row>
    <row r="56" spans="1:6" ht="18" customHeight="1" x14ac:dyDescent="0.25">
      <c r="A56" s="30" t="s">
        <v>470</v>
      </c>
      <c r="B56" s="68" t="s">
        <v>471</v>
      </c>
      <c r="C56" s="28"/>
      <c r="D56" s="29">
        <v>0</v>
      </c>
      <c r="E56" s="29">
        <v>0</v>
      </c>
    </row>
    <row r="57" spans="1:6" ht="18" customHeight="1" x14ac:dyDescent="0.25">
      <c r="A57" s="30" t="s">
        <v>472</v>
      </c>
      <c r="B57" s="68" t="s">
        <v>473</v>
      </c>
      <c r="C57" s="28"/>
      <c r="D57" s="29">
        <v>0</v>
      </c>
      <c r="E57" s="29">
        <v>0</v>
      </c>
    </row>
    <row r="58" spans="1:6" ht="18" customHeight="1" x14ac:dyDescent="0.25">
      <c r="A58" s="22" t="s">
        <v>474</v>
      </c>
      <c r="B58" s="23" t="s">
        <v>475</v>
      </c>
      <c r="C58" s="24" t="s">
        <v>476</v>
      </c>
      <c r="D58" s="25">
        <f>SUM(D59:D60)</f>
        <v>0</v>
      </c>
      <c r="E58" s="25">
        <f>SUM(E59:E60)</f>
        <v>0</v>
      </c>
      <c r="F58" s="17"/>
    </row>
    <row r="59" spans="1:6" ht="18" customHeight="1" x14ac:dyDescent="0.25">
      <c r="A59" s="30" t="s">
        <v>477</v>
      </c>
      <c r="B59" s="68" t="s">
        <v>478</v>
      </c>
      <c r="C59" s="28"/>
      <c r="D59" s="29">
        <v>0</v>
      </c>
      <c r="E59" s="29">
        <v>0</v>
      </c>
    </row>
    <row r="60" spans="1:6" ht="18" customHeight="1" x14ac:dyDescent="0.25">
      <c r="A60" s="30" t="s">
        <v>479</v>
      </c>
      <c r="B60" s="68" t="s">
        <v>480</v>
      </c>
      <c r="C60" s="28"/>
      <c r="D60" s="29">
        <v>0</v>
      </c>
      <c r="E60" s="29">
        <v>0</v>
      </c>
    </row>
    <row r="61" spans="1:6" ht="18" customHeight="1" x14ac:dyDescent="0.25">
      <c r="A61" s="22" t="s">
        <v>481</v>
      </c>
      <c r="B61" s="23" t="s">
        <v>482</v>
      </c>
      <c r="C61" s="24" t="s">
        <v>483</v>
      </c>
      <c r="D61" s="25">
        <f>SUM(D62:D70)</f>
        <v>0</v>
      </c>
      <c r="E61" s="25">
        <f>SUM(E62:E70)</f>
        <v>0</v>
      </c>
      <c r="F61" s="17"/>
    </row>
    <row r="62" spans="1:6" ht="18" customHeight="1" x14ac:dyDescent="0.25">
      <c r="A62" s="30" t="s">
        <v>484</v>
      </c>
      <c r="B62" s="68" t="s">
        <v>485</v>
      </c>
      <c r="C62" s="28"/>
      <c r="D62" s="29">
        <v>0</v>
      </c>
      <c r="E62" s="29">
        <v>0</v>
      </c>
    </row>
    <row r="63" spans="1:6" ht="18" customHeight="1" x14ac:dyDescent="0.25">
      <c r="A63" s="30" t="s">
        <v>486</v>
      </c>
      <c r="B63" s="68" t="s">
        <v>487</v>
      </c>
      <c r="C63" s="28"/>
      <c r="D63" s="29">
        <v>0</v>
      </c>
      <c r="E63" s="29">
        <v>0</v>
      </c>
    </row>
    <row r="64" spans="1:6" ht="18" customHeight="1" x14ac:dyDescent="0.25">
      <c r="A64" s="30" t="s">
        <v>488</v>
      </c>
      <c r="B64" s="68" t="s">
        <v>489</v>
      </c>
      <c r="C64" s="28"/>
      <c r="D64" s="29">
        <v>0</v>
      </c>
      <c r="E64" s="29">
        <v>0</v>
      </c>
    </row>
    <row r="65" spans="1:6" ht="18" customHeight="1" x14ac:dyDescent="0.25">
      <c r="A65" s="30" t="s">
        <v>490</v>
      </c>
      <c r="B65" s="68" t="s">
        <v>491</v>
      </c>
      <c r="C65" s="28"/>
      <c r="D65" s="29">
        <v>0</v>
      </c>
      <c r="E65" s="29">
        <v>0</v>
      </c>
    </row>
    <row r="66" spans="1:6" ht="18" customHeight="1" x14ac:dyDescent="0.25">
      <c r="A66" s="30" t="s">
        <v>492</v>
      </c>
      <c r="B66" s="68" t="s">
        <v>493</v>
      </c>
      <c r="C66" s="28"/>
      <c r="D66" s="29">
        <v>0</v>
      </c>
      <c r="E66" s="29">
        <v>0</v>
      </c>
    </row>
    <row r="67" spans="1:6" ht="18" customHeight="1" x14ac:dyDescent="0.25">
      <c r="A67" s="30" t="s">
        <v>494</v>
      </c>
      <c r="B67" s="68" t="s">
        <v>495</v>
      </c>
      <c r="C67" s="28"/>
      <c r="D67" s="29">
        <v>0</v>
      </c>
      <c r="E67" s="29">
        <v>0</v>
      </c>
    </row>
    <row r="68" spans="1:6" ht="18" customHeight="1" x14ac:dyDescent="0.25">
      <c r="A68" s="30" t="s">
        <v>496</v>
      </c>
      <c r="B68" s="68" t="s">
        <v>497</v>
      </c>
      <c r="C68" s="28"/>
      <c r="D68" s="29">
        <v>0</v>
      </c>
      <c r="E68" s="29">
        <v>0</v>
      </c>
    </row>
    <row r="69" spans="1:6" ht="18" customHeight="1" x14ac:dyDescent="0.25">
      <c r="A69" s="30" t="s">
        <v>498</v>
      </c>
      <c r="B69" s="68" t="s">
        <v>499</v>
      </c>
      <c r="C69" s="28"/>
      <c r="D69" s="29">
        <v>0</v>
      </c>
      <c r="E69" s="29">
        <v>0</v>
      </c>
    </row>
    <row r="70" spans="1:6" ht="18" customHeight="1" x14ac:dyDescent="0.25">
      <c r="A70" s="30" t="s">
        <v>500</v>
      </c>
      <c r="B70" s="69" t="s">
        <v>501</v>
      </c>
      <c r="C70" s="28"/>
      <c r="D70" s="29">
        <v>0</v>
      </c>
      <c r="E70" s="29">
        <v>0</v>
      </c>
    </row>
    <row r="71" spans="1:6" s="67" customFormat="1" ht="24.75" customHeight="1" x14ac:dyDescent="0.25">
      <c r="A71" s="45" t="s">
        <v>502</v>
      </c>
      <c r="B71" s="19" t="s">
        <v>503</v>
      </c>
      <c r="C71" s="46" t="s">
        <v>504</v>
      </c>
      <c r="D71" s="34">
        <f>SUM(D72)</f>
        <v>0</v>
      </c>
      <c r="E71" s="34">
        <f>SUM(E72:E73)</f>
        <v>0</v>
      </c>
      <c r="F71" s="66"/>
    </row>
    <row r="72" spans="1:6" ht="18" customHeight="1" x14ac:dyDescent="0.25">
      <c r="A72" s="30" t="s">
        <v>505</v>
      </c>
      <c r="B72" s="68" t="s">
        <v>506</v>
      </c>
      <c r="C72" s="28"/>
      <c r="D72" s="29">
        <v>0</v>
      </c>
      <c r="E72" s="29">
        <v>0</v>
      </c>
    </row>
    <row r="73" spans="1:6" s="67" customFormat="1" ht="18" customHeight="1" x14ac:dyDescent="0.25">
      <c r="A73" s="45" t="s">
        <v>507</v>
      </c>
      <c r="B73" s="19" t="s">
        <v>508</v>
      </c>
      <c r="C73" s="46"/>
      <c r="D73" s="34"/>
      <c r="E73" s="34"/>
      <c r="F73" s="66"/>
    </row>
    <row r="74" spans="1:6" ht="18" customHeight="1" x14ac:dyDescent="0.25">
      <c r="A74" s="22" t="s">
        <v>509</v>
      </c>
      <c r="B74" s="23" t="s">
        <v>510</v>
      </c>
      <c r="C74" s="24" t="s">
        <v>511</v>
      </c>
      <c r="D74" s="25">
        <f>SUM(D75:D77)</f>
        <v>0</v>
      </c>
      <c r="E74" s="25">
        <f>SUM(E75:E77)</f>
        <v>0</v>
      </c>
      <c r="F74" s="17"/>
    </row>
    <row r="75" spans="1:6" ht="18" customHeight="1" x14ac:dyDescent="0.25">
      <c r="A75" s="30" t="s">
        <v>512</v>
      </c>
      <c r="B75" s="68" t="s">
        <v>513</v>
      </c>
      <c r="C75" s="28"/>
      <c r="D75" s="29">
        <v>0</v>
      </c>
      <c r="E75" s="29">
        <v>0</v>
      </c>
    </row>
    <row r="76" spans="1:6" ht="18" customHeight="1" x14ac:dyDescent="0.25">
      <c r="A76" s="30" t="s">
        <v>514</v>
      </c>
      <c r="B76" s="68" t="s">
        <v>515</v>
      </c>
      <c r="C76" s="28"/>
      <c r="D76" s="29">
        <v>0</v>
      </c>
      <c r="E76" s="29">
        <v>0</v>
      </c>
    </row>
    <row r="77" spans="1:6" ht="18" customHeight="1" x14ac:dyDescent="0.25">
      <c r="A77" s="30" t="s">
        <v>516</v>
      </c>
      <c r="B77" s="68" t="s">
        <v>517</v>
      </c>
      <c r="C77" s="28"/>
      <c r="D77" s="29">
        <v>0</v>
      </c>
      <c r="E77" s="29">
        <v>0</v>
      </c>
    </row>
    <row r="78" spans="1:6" ht="18" customHeight="1" x14ac:dyDescent="0.25">
      <c r="A78" s="22" t="s">
        <v>518</v>
      </c>
      <c r="B78" s="23" t="s">
        <v>519</v>
      </c>
      <c r="C78" s="24" t="s">
        <v>520</v>
      </c>
      <c r="D78" s="25">
        <f>SUM(D79:D81)</f>
        <v>390</v>
      </c>
      <c r="E78" s="25">
        <f>SUM(E79:E81)</f>
        <v>300</v>
      </c>
      <c r="F78" s="17"/>
    </row>
    <row r="79" spans="1:6" ht="18" customHeight="1" x14ac:dyDescent="0.25">
      <c r="A79" s="30" t="s">
        <v>521</v>
      </c>
      <c r="B79" s="68" t="s">
        <v>522</v>
      </c>
      <c r="C79" s="28"/>
      <c r="D79" s="29">
        <v>0</v>
      </c>
      <c r="E79" s="29">
        <v>0</v>
      </c>
    </row>
    <row r="80" spans="1:6" ht="18" customHeight="1" x14ac:dyDescent="0.25">
      <c r="A80" s="30" t="s">
        <v>523</v>
      </c>
      <c r="B80" s="68" t="s">
        <v>524</v>
      </c>
      <c r="C80" s="28"/>
      <c r="D80" s="29">
        <v>390</v>
      </c>
      <c r="E80" s="29">
        <v>300</v>
      </c>
    </row>
    <row r="81" spans="1:6" ht="18" customHeight="1" x14ac:dyDescent="0.25">
      <c r="A81" s="30" t="s">
        <v>525</v>
      </c>
      <c r="B81" s="68" t="s">
        <v>526</v>
      </c>
      <c r="C81" s="28"/>
      <c r="D81" s="29">
        <v>0</v>
      </c>
      <c r="E81" s="29">
        <v>0</v>
      </c>
    </row>
    <row r="82" spans="1:6" ht="18" customHeight="1" x14ac:dyDescent="0.25">
      <c r="A82" s="22" t="s">
        <v>527</v>
      </c>
      <c r="B82" s="23" t="s">
        <v>528</v>
      </c>
      <c r="C82" s="24" t="s">
        <v>529</v>
      </c>
      <c r="D82" s="25">
        <f>SUM(D83:D88)</f>
        <v>0</v>
      </c>
      <c r="E82" s="25">
        <f>SUM(E83:E89)</f>
        <v>0</v>
      </c>
      <c r="F82" s="17"/>
    </row>
    <row r="83" spans="1:6" ht="18" customHeight="1" x14ac:dyDescent="0.25">
      <c r="A83" s="30" t="s">
        <v>530</v>
      </c>
      <c r="B83" s="68" t="s">
        <v>531</v>
      </c>
      <c r="C83" s="28"/>
      <c r="D83" s="29">
        <v>0</v>
      </c>
      <c r="E83" s="29">
        <v>0</v>
      </c>
    </row>
    <row r="84" spans="1:6" ht="18" customHeight="1" x14ac:dyDescent="0.25">
      <c r="A84" s="30" t="s">
        <v>532</v>
      </c>
      <c r="B84" s="68" t="s">
        <v>533</v>
      </c>
      <c r="C84" s="28"/>
      <c r="D84" s="29">
        <v>0</v>
      </c>
      <c r="E84" s="29">
        <v>0</v>
      </c>
    </row>
    <row r="85" spans="1:6" ht="18" customHeight="1" x14ac:dyDescent="0.25">
      <c r="A85" s="30" t="s">
        <v>534</v>
      </c>
      <c r="B85" s="68" t="s">
        <v>535</v>
      </c>
      <c r="C85" s="28"/>
      <c r="D85" s="29">
        <v>0</v>
      </c>
      <c r="E85" s="29">
        <v>0</v>
      </c>
    </row>
    <row r="86" spans="1:6" ht="18" customHeight="1" x14ac:dyDescent="0.25">
      <c r="A86" s="30" t="s">
        <v>536</v>
      </c>
      <c r="B86" s="68" t="s">
        <v>537</v>
      </c>
      <c r="C86" s="28"/>
      <c r="D86" s="29">
        <v>0</v>
      </c>
      <c r="E86" s="29">
        <v>0</v>
      </c>
    </row>
    <row r="87" spans="1:6" ht="18" customHeight="1" x14ac:dyDescent="0.25">
      <c r="A87" s="30" t="s">
        <v>538</v>
      </c>
      <c r="B87" s="68" t="s">
        <v>539</v>
      </c>
      <c r="C87" s="28"/>
      <c r="D87" s="29">
        <v>0</v>
      </c>
      <c r="E87" s="29">
        <v>0</v>
      </c>
    </row>
    <row r="88" spans="1:6" ht="18" customHeight="1" x14ac:dyDescent="0.25">
      <c r="A88" s="30" t="s">
        <v>540</v>
      </c>
      <c r="B88" s="68" t="s">
        <v>541</v>
      </c>
      <c r="C88" s="28"/>
      <c r="D88" s="29">
        <v>0</v>
      </c>
      <c r="E88" s="29">
        <v>0</v>
      </c>
    </row>
    <row r="89" spans="1:6" s="67" customFormat="1" ht="18" customHeight="1" x14ac:dyDescent="0.25">
      <c r="A89" s="45" t="s">
        <v>542</v>
      </c>
      <c r="B89" s="19" t="s">
        <v>543</v>
      </c>
      <c r="C89" s="46"/>
      <c r="D89" s="21"/>
      <c r="E89" s="34"/>
      <c r="F89" s="66"/>
    </row>
    <row r="90" spans="1:6" ht="18" customHeight="1" x14ac:dyDescent="0.25">
      <c r="A90" s="22" t="s">
        <v>544</v>
      </c>
      <c r="B90" s="23" t="s">
        <v>545</v>
      </c>
      <c r="C90" s="24" t="s">
        <v>546</v>
      </c>
      <c r="D90" s="25">
        <f>SUM(D91:D93)</f>
        <v>2191616.14</v>
      </c>
      <c r="E90" s="25">
        <f>SUM(E91:E93)</f>
        <v>2285773.42</v>
      </c>
      <c r="F90" s="17"/>
    </row>
    <row r="91" spans="1:6" ht="18" customHeight="1" x14ac:dyDescent="0.25">
      <c r="A91" s="30" t="s">
        <v>547</v>
      </c>
      <c r="B91" s="68" t="s">
        <v>548</v>
      </c>
      <c r="C91" s="28"/>
      <c r="D91" s="29">
        <v>0</v>
      </c>
      <c r="E91" s="29">
        <v>4640.1899999999996</v>
      </c>
    </row>
    <row r="92" spans="1:6" ht="18" customHeight="1" x14ac:dyDescent="0.25">
      <c r="A92" s="30" t="s">
        <v>549</v>
      </c>
      <c r="B92" s="68" t="s">
        <v>550</v>
      </c>
      <c r="C92" s="28"/>
      <c r="D92" s="29">
        <v>2189960</v>
      </c>
      <c r="E92" s="29">
        <v>2281133.23</v>
      </c>
    </row>
    <row r="93" spans="1:6" ht="18" customHeight="1" x14ac:dyDescent="0.25">
      <c r="A93" s="30" t="s">
        <v>551</v>
      </c>
      <c r="B93" s="68" t="s">
        <v>552</v>
      </c>
      <c r="C93" s="28"/>
      <c r="D93" s="29">
        <v>1656.14</v>
      </c>
      <c r="E93" s="29">
        <v>0</v>
      </c>
    </row>
    <row r="94" spans="1:6" ht="18" customHeight="1" x14ac:dyDescent="0.25">
      <c r="A94" s="22" t="s">
        <v>553</v>
      </c>
      <c r="B94" s="23" t="s">
        <v>306</v>
      </c>
      <c r="C94" s="24" t="s">
        <v>554</v>
      </c>
      <c r="D94" s="25">
        <f>SUM(D95:D98)</f>
        <v>0</v>
      </c>
      <c r="E94" s="25">
        <f>SUM(E95:E98)</f>
        <v>0</v>
      </c>
      <c r="F94" s="17"/>
    </row>
    <row r="95" spans="1:6" ht="18" customHeight="1" x14ac:dyDescent="0.25">
      <c r="A95" s="30" t="s">
        <v>555</v>
      </c>
      <c r="B95" s="68" t="s">
        <v>556</v>
      </c>
      <c r="C95" s="28"/>
      <c r="D95" s="29">
        <v>0</v>
      </c>
      <c r="E95" s="29">
        <v>0</v>
      </c>
    </row>
    <row r="96" spans="1:6" ht="18" customHeight="1" x14ac:dyDescent="0.25">
      <c r="A96" s="30" t="s">
        <v>557</v>
      </c>
      <c r="B96" s="68" t="s">
        <v>558</v>
      </c>
      <c r="C96" s="28"/>
      <c r="D96" s="29">
        <v>0</v>
      </c>
      <c r="E96" s="29">
        <v>0</v>
      </c>
    </row>
    <row r="97" spans="1:6" ht="18" customHeight="1" x14ac:dyDescent="0.25">
      <c r="A97" s="30" t="s">
        <v>559</v>
      </c>
      <c r="B97" s="68" t="s">
        <v>560</v>
      </c>
      <c r="C97" s="28"/>
      <c r="D97" s="29">
        <v>0</v>
      </c>
      <c r="E97" s="29">
        <v>0</v>
      </c>
    </row>
    <row r="98" spans="1:6" s="67" customFormat="1" ht="18" customHeight="1" x14ac:dyDescent="0.25">
      <c r="A98" s="45" t="s">
        <v>561</v>
      </c>
      <c r="B98" s="19" t="s">
        <v>562</v>
      </c>
      <c r="C98" s="46"/>
      <c r="D98" s="21"/>
      <c r="E98" s="34"/>
      <c r="F98" s="66"/>
    </row>
    <row r="99" spans="1:6" ht="18" customHeight="1" x14ac:dyDescent="0.25">
      <c r="A99" s="22" t="s">
        <v>563</v>
      </c>
      <c r="B99" s="23" t="s">
        <v>564</v>
      </c>
      <c r="C99" s="24" t="s">
        <v>565</v>
      </c>
      <c r="D99" s="25">
        <f>SUM(D100:D105)</f>
        <v>7846.68</v>
      </c>
      <c r="E99" s="25">
        <f>SUM(E100:E105)</f>
        <v>9625.5</v>
      </c>
      <c r="F99" s="17"/>
    </row>
    <row r="100" spans="1:6" ht="18" customHeight="1" x14ac:dyDescent="0.25">
      <c r="A100" s="30" t="s">
        <v>566</v>
      </c>
      <c r="B100" s="68" t="s">
        <v>567</v>
      </c>
      <c r="C100" s="28"/>
      <c r="D100" s="29">
        <v>7846.68</v>
      </c>
      <c r="E100" s="29">
        <v>9625.5</v>
      </c>
    </row>
    <row r="101" spans="1:6" ht="18" customHeight="1" x14ac:dyDescent="0.25">
      <c r="A101" s="30" t="s">
        <v>568</v>
      </c>
      <c r="B101" s="68" t="s">
        <v>569</v>
      </c>
      <c r="C101" s="28"/>
      <c r="D101" s="29">
        <v>0</v>
      </c>
      <c r="E101" s="29">
        <v>0</v>
      </c>
    </row>
    <row r="102" spans="1:6" ht="18" customHeight="1" x14ac:dyDescent="0.25">
      <c r="A102" s="30" t="s">
        <v>570</v>
      </c>
      <c r="B102" s="68" t="s">
        <v>571</v>
      </c>
      <c r="C102" s="28"/>
      <c r="D102" s="29">
        <v>0</v>
      </c>
      <c r="E102" s="29">
        <v>0</v>
      </c>
    </row>
    <row r="103" spans="1:6" ht="18" customHeight="1" x14ac:dyDescent="0.25">
      <c r="A103" s="30" t="s">
        <v>572</v>
      </c>
      <c r="B103" s="68" t="s">
        <v>573</v>
      </c>
      <c r="C103" s="28"/>
      <c r="D103" s="29">
        <v>0</v>
      </c>
      <c r="E103" s="29">
        <v>0</v>
      </c>
    </row>
    <row r="104" spans="1:6" ht="18" customHeight="1" x14ac:dyDescent="0.25">
      <c r="A104" s="30" t="s">
        <v>574</v>
      </c>
      <c r="B104" s="68" t="s">
        <v>575</v>
      </c>
      <c r="C104" s="28"/>
      <c r="D104" s="29">
        <v>0</v>
      </c>
      <c r="E104" s="29">
        <v>0</v>
      </c>
    </row>
    <row r="105" spans="1:6" ht="18" customHeight="1" x14ac:dyDescent="0.25">
      <c r="A105" s="30" t="s">
        <v>576</v>
      </c>
      <c r="B105" s="68" t="s">
        <v>577</v>
      </c>
      <c r="C105" s="28"/>
      <c r="D105" s="29">
        <v>0</v>
      </c>
      <c r="E105" s="29">
        <v>0</v>
      </c>
    </row>
    <row r="106" spans="1:6" ht="18" customHeight="1" x14ac:dyDescent="0.25">
      <c r="A106" s="22" t="s">
        <v>578</v>
      </c>
      <c r="B106" s="23" t="s">
        <v>579</v>
      </c>
      <c r="C106" s="24" t="s">
        <v>580</v>
      </c>
      <c r="D106" s="25">
        <f>SUM(D107:D108)</f>
        <v>0</v>
      </c>
      <c r="E106" s="25">
        <f>SUM(E107:E108)</f>
        <v>0</v>
      </c>
      <c r="F106" s="17"/>
    </row>
    <row r="107" spans="1:6" ht="18" customHeight="1" x14ac:dyDescent="0.25">
      <c r="A107" s="30" t="s">
        <v>581</v>
      </c>
      <c r="B107" s="68" t="s">
        <v>582</v>
      </c>
      <c r="C107" s="28"/>
      <c r="D107" s="29">
        <v>0</v>
      </c>
      <c r="E107" s="29">
        <v>0</v>
      </c>
    </row>
    <row r="108" spans="1:6" ht="18" customHeight="1" x14ac:dyDescent="0.25">
      <c r="A108" s="30" t="s">
        <v>583</v>
      </c>
      <c r="B108" s="69" t="s">
        <v>584</v>
      </c>
      <c r="C108" s="28"/>
      <c r="D108" s="29">
        <v>0</v>
      </c>
      <c r="E108" s="29">
        <v>0</v>
      </c>
    </row>
    <row r="109" spans="1:6" ht="18" customHeight="1" x14ac:dyDescent="0.25">
      <c r="A109" s="22" t="s">
        <v>585</v>
      </c>
      <c r="B109" s="23" t="s">
        <v>586</v>
      </c>
      <c r="C109" s="24" t="s">
        <v>587</v>
      </c>
      <c r="D109" s="25">
        <f>SUM(D110:D114)</f>
        <v>7808.46</v>
      </c>
      <c r="E109" s="25">
        <f>SUM(E110:E114)</f>
        <v>0</v>
      </c>
      <c r="F109" s="17"/>
    </row>
    <row r="110" spans="1:6" ht="18" customHeight="1" x14ac:dyDescent="0.25">
      <c r="A110" s="30" t="s">
        <v>588</v>
      </c>
      <c r="B110" s="69" t="s">
        <v>589</v>
      </c>
      <c r="C110" s="28"/>
      <c r="D110" s="29">
        <v>0</v>
      </c>
      <c r="E110" s="29">
        <v>0</v>
      </c>
    </row>
    <row r="111" spans="1:6" ht="18" customHeight="1" x14ac:dyDescent="0.25">
      <c r="A111" s="30" t="s">
        <v>590</v>
      </c>
      <c r="B111" s="69" t="s">
        <v>591</v>
      </c>
      <c r="C111" s="28"/>
      <c r="D111" s="29">
        <v>0</v>
      </c>
      <c r="E111" s="29">
        <v>0</v>
      </c>
    </row>
    <row r="112" spans="1:6" ht="24.75" customHeight="1" x14ac:dyDescent="0.25">
      <c r="A112" s="30" t="s">
        <v>592</v>
      </c>
      <c r="B112" s="68" t="s">
        <v>593</v>
      </c>
      <c r="C112" s="28"/>
      <c r="D112" s="29">
        <v>7808.46</v>
      </c>
      <c r="E112" s="29">
        <v>0</v>
      </c>
    </row>
    <row r="113" spans="1:6" ht="18" customHeight="1" x14ac:dyDescent="0.25">
      <c r="A113" s="30" t="s">
        <v>594</v>
      </c>
      <c r="B113" s="68" t="s">
        <v>595</v>
      </c>
      <c r="C113" s="28"/>
      <c r="D113" s="29">
        <v>0</v>
      </c>
      <c r="E113" s="29">
        <v>0</v>
      </c>
    </row>
    <row r="114" spans="1:6" ht="24.75" customHeight="1" x14ac:dyDescent="0.25">
      <c r="A114" s="30" t="s">
        <v>596</v>
      </c>
      <c r="B114" s="68" t="s">
        <v>597</v>
      </c>
      <c r="C114" s="28"/>
      <c r="D114" s="29">
        <v>0</v>
      </c>
      <c r="E114" s="29">
        <v>0</v>
      </c>
    </row>
    <row r="115" spans="1:6" ht="18" customHeight="1" x14ac:dyDescent="0.25">
      <c r="A115" s="22" t="s">
        <v>598</v>
      </c>
      <c r="B115" s="23" t="s">
        <v>599</v>
      </c>
      <c r="C115" s="24" t="s">
        <v>600</v>
      </c>
      <c r="D115" s="25">
        <f>SUM(D116:D118)</f>
        <v>0</v>
      </c>
      <c r="E115" s="25">
        <f>SUM(E116:E118)</f>
        <v>0</v>
      </c>
      <c r="F115" s="17"/>
    </row>
    <row r="116" spans="1:6" ht="18" customHeight="1" x14ac:dyDescent="0.25">
      <c r="A116" s="30" t="s">
        <v>601</v>
      </c>
      <c r="B116" s="69" t="s">
        <v>602</v>
      </c>
      <c r="C116" s="28"/>
      <c r="D116" s="29">
        <v>0</v>
      </c>
      <c r="E116" s="29">
        <v>0</v>
      </c>
    </row>
    <row r="117" spans="1:6" ht="18" customHeight="1" x14ac:dyDescent="0.25">
      <c r="A117" s="30" t="s">
        <v>603</v>
      </c>
      <c r="B117" s="69" t="s">
        <v>604</v>
      </c>
      <c r="C117" s="28"/>
      <c r="D117" s="29">
        <v>0</v>
      </c>
      <c r="E117" s="29">
        <v>0</v>
      </c>
    </row>
    <row r="118" spans="1:6" ht="18" customHeight="1" x14ac:dyDescent="0.25">
      <c r="A118" s="30" t="s">
        <v>605</v>
      </c>
      <c r="B118" s="69" t="s">
        <v>606</v>
      </c>
      <c r="C118" s="28"/>
      <c r="D118" s="29">
        <v>0</v>
      </c>
      <c r="E118" s="29">
        <v>0</v>
      </c>
    </row>
    <row r="119" spans="1:6" ht="18" customHeight="1" x14ac:dyDescent="0.25">
      <c r="A119" s="22" t="s">
        <v>607</v>
      </c>
      <c r="B119" s="23" t="s">
        <v>608</v>
      </c>
      <c r="C119" s="24" t="s">
        <v>609</v>
      </c>
      <c r="D119" s="25">
        <f>SUM(D120:D123)</f>
        <v>271.51</v>
      </c>
      <c r="E119" s="25">
        <f>SUM(E120:E123)</f>
        <v>359.1</v>
      </c>
      <c r="F119" s="17"/>
    </row>
    <row r="120" spans="1:6" ht="18" customHeight="1" x14ac:dyDescent="0.25">
      <c r="A120" s="30" t="s">
        <v>610</v>
      </c>
      <c r="B120" s="68" t="s">
        <v>611</v>
      </c>
      <c r="C120" s="28"/>
      <c r="D120" s="29">
        <v>0</v>
      </c>
      <c r="E120" s="29">
        <v>0</v>
      </c>
    </row>
    <row r="121" spans="1:6" ht="18" customHeight="1" x14ac:dyDescent="0.25">
      <c r="A121" s="30" t="s">
        <v>612</v>
      </c>
      <c r="B121" s="68" t="s">
        <v>613</v>
      </c>
      <c r="C121" s="28"/>
      <c r="D121" s="29">
        <v>0</v>
      </c>
      <c r="E121" s="29">
        <v>0</v>
      </c>
    </row>
    <row r="122" spans="1:6" ht="18" customHeight="1" x14ac:dyDescent="0.25">
      <c r="A122" s="30" t="s">
        <v>614</v>
      </c>
      <c r="B122" s="69" t="s">
        <v>615</v>
      </c>
      <c r="C122" s="28"/>
      <c r="D122" s="29">
        <v>0</v>
      </c>
      <c r="E122" s="29">
        <v>0</v>
      </c>
    </row>
    <row r="123" spans="1:6" ht="18" customHeight="1" x14ac:dyDescent="0.25">
      <c r="A123" s="30" t="s">
        <v>616</v>
      </c>
      <c r="B123" s="68" t="s">
        <v>617</v>
      </c>
      <c r="C123" s="28"/>
      <c r="D123" s="29">
        <v>271.51</v>
      </c>
      <c r="E123" s="29">
        <v>359.1</v>
      </c>
    </row>
    <row r="124" spans="1:6" ht="24.75" customHeight="1" x14ac:dyDescent="0.25">
      <c r="A124" s="22" t="s">
        <v>618</v>
      </c>
      <c r="B124" s="23" t="s">
        <v>619</v>
      </c>
      <c r="C124" s="24" t="s">
        <v>620</v>
      </c>
      <c r="D124" s="25">
        <f>SUM(D125)</f>
        <v>0</v>
      </c>
      <c r="E124" s="25">
        <f>SUM(E125)</f>
        <v>0</v>
      </c>
      <c r="F124" s="17"/>
    </row>
    <row r="125" spans="1:6" ht="18" customHeight="1" x14ac:dyDescent="0.25">
      <c r="A125" s="30" t="s">
        <v>621</v>
      </c>
      <c r="B125" s="68" t="s">
        <v>622</v>
      </c>
      <c r="C125" s="28"/>
      <c r="D125" s="29">
        <v>0</v>
      </c>
      <c r="E125" s="29">
        <v>0</v>
      </c>
    </row>
    <row r="126" spans="1:6" ht="18" customHeight="1" x14ac:dyDescent="0.25">
      <c r="A126" s="30" t="s">
        <v>623</v>
      </c>
      <c r="B126" s="68" t="s">
        <v>624</v>
      </c>
      <c r="C126" s="28"/>
      <c r="D126" s="29">
        <v>0</v>
      </c>
      <c r="E126" s="70">
        <v>0</v>
      </c>
    </row>
    <row r="127" spans="1:6" ht="18" customHeight="1" x14ac:dyDescent="0.25">
      <c r="A127" s="22" t="s">
        <v>625</v>
      </c>
      <c r="B127" s="23" t="s">
        <v>626</v>
      </c>
      <c r="C127" s="24" t="s">
        <v>627</v>
      </c>
      <c r="D127" s="25">
        <f>SUM(D128)</f>
        <v>1911.55</v>
      </c>
      <c r="E127" s="25">
        <f>SUM(E128)</f>
        <v>5564.28</v>
      </c>
      <c r="F127" s="17"/>
    </row>
    <row r="128" spans="1:6" ht="18" customHeight="1" x14ac:dyDescent="0.25">
      <c r="A128" s="30" t="s">
        <v>628</v>
      </c>
      <c r="B128" s="68" t="s">
        <v>629</v>
      </c>
      <c r="C128" s="28"/>
      <c r="D128" s="29">
        <v>1911.55</v>
      </c>
      <c r="E128" s="29">
        <v>5564.28</v>
      </c>
    </row>
    <row r="129" spans="1:6" ht="18" customHeight="1" x14ac:dyDescent="0.25">
      <c r="A129" s="71"/>
      <c r="B129" s="72" t="s">
        <v>630</v>
      </c>
      <c r="C129" s="43"/>
      <c r="D129" s="41">
        <f>+D127+D124+D119+D115+D109+D106+D99+D94+D90+D82+D78+D74+D71+D61+D58+D54+D51+D48+D45+D40+D37+D33+D30+D26+D22+D15+D10</f>
        <v>2814681.27</v>
      </c>
      <c r="E129" s="41">
        <f>+E127+E124+E119+E115+E109+E106+E99+E94+E90+E82+E78+E74+E71+E61+E58+E54+E51+E48+E45+E40+E37+E33+E30+E26+E22+E15+E10</f>
        <v>2943330.13</v>
      </c>
    </row>
    <row r="130" spans="1:6" ht="12.75" customHeight="1" x14ac:dyDescent="0.25">
      <c r="A130" s="73"/>
      <c r="B130" s="74"/>
      <c r="C130" s="52"/>
      <c r="D130" s="17"/>
      <c r="E130" s="17"/>
    </row>
    <row r="131" spans="1:6" s="67" customFormat="1" ht="18" customHeight="1" x14ac:dyDescent="0.25">
      <c r="A131" s="65" t="s">
        <v>631</v>
      </c>
      <c r="B131" s="14" t="s">
        <v>632</v>
      </c>
      <c r="C131" s="43"/>
      <c r="D131" s="44"/>
      <c r="E131" s="44"/>
      <c r="F131" s="66"/>
    </row>
    <row r="132" spans="1:6" s="67" customFormat="1" ht="18" customHeight="1" x14ac:dyDescent="0.25">
      <c r="A132" s="45" t="s">
        <v>633</v>
      </c>
      <c r="B132" s="19" t="s">
        <v>634</v>
      </c>
      <c r="C132" s="46"/>
      <c r="D132" s="34"/>
      <c r="E132" s="34"/>
      <c r="F132" s="66"/>
    </row>
    <row r="133" spans="1:6" ht="18" customHeight="1" x14ac:dyDescent="0.25">
      <c r="A133" s="22" t="s">
        <v>635</v>
      </c>
      <c r="B133" s="23" t="s">
        <v>636</v>
      </c>
      <c r="C133" s="24" t="s">
        <v>637</v>
      </c>
      <c r="D133" s="25">
        <f>SUM(D134:D141)</f>
        <v>1851803.6399999997</v>
      </c>
      <c r="E133" s="25">
        <f>SUM(E134:E141)</f>
        <v>1803486.2299999997</v>
      </c>
      <c r="F133" s="17"/>
    </row>
    <row r="134" spans="1:6" ht="18" customHeight="1" x14ac:dyDescent="0.25">
      <c r="A134" s="30" t="s">
        <v>638</v>
      </c>
      <c r="B134" s="68" t="s">
        <v>639</v>
      </c>
      <c r="C134" s="28"/>
      <c r="D134" s="29">
        <v>867230.68</v>
      </c>
      <c r="E134" s="29">
        <v>838247.66</v>
      </c>
    </row>
    <row r="135" spans="1:6" ht="18" customHeight="1" x14ac:dyDescent="0.25">
      <c r="A135" s="30" t="s">
        <v>640</v>
      </c>
      <c r="B135" s="68" t="s">
        <v>641</v>
      </c>
      <c r="C135" s="28"/>
      <c r="D135" s="29">
        <v>11809.82</v>
      </c>
      <c r="E135" s="29">
        <v>20880.330000000002</v>
      </c>
    </row>
    <row r="136" spans="1:6" ht="18" customHeight="1" x14ac:dyDescent="0.25">
      <c r="A136" s="30" t="s">
        <v>642</v>
      </c>
      <c r="B136" s="68" t="s">
        <v>643</v>
      </c>
      <c r="C136" s="28"/>
      <c r="D136" s="29">
        <v>680628.13</v>
      </c>
      <c r="E136" s="29">
        <v>658746.82999999996</v>
      </c>
    </row>
    <row r="137" spans="1:6" ht="18" customHeight="1" x14ac:dyDescent="0.25">
      <c r="A137" s="30" t="s">
        <v>644</v>
      </c>
      <c r="B137" s="68" t="s">
        <v>645</v>
      </c>
      <c r="C137" s="28"/>
      <c r="D137" s="29">
        <v>139955.85999999999</v>
      </c>
      <c r="E137" s="29">
        <v>136503.99</v>
      </c>
    </row>
    <row r="138" spans="1:6" ht="18" customHeight="1" x14ac:dyDescent="0.25">
      <c r="A138" s="30" t="s">
        <v>646</v>
      </c>
      <c r="B138" s="68" t="s">
        <v>647</v>
      </c>
      <c r="C138" s="28"/>
      <c r="D138" s="29">
        <v>152179.15</v>
      </c>
      <c r="E138" s="29">
        <v>149107.42000000001</v>
      </c>
    </row>
    <row r="139" spans="1:6" ht="18" customHeight="1" x14ac:dyDescent="0.25">
      <c r="A139" s="30" t="s">
        <v>648</v>
      </c>
      <c r="B139" s="68" t="s">
        <v>649</v>
      </c>
      <c r="C139" s="28"/>
      <c r="D139" s="29">
        <v>0</v>
      </c>
      <c r="E139" s="29">
        <v>0</v>
      </c>
    </row>
    <row r="140" spans="1:6" ht="18" customHeight="1" x14ac:dyDescent="0.25">
      <c r="A140" s="75" t="s">
        <v>650</v>
      </c>
      <c r="B140" s="69" t="s">
        <v>651</v>
      </c>
      <c r="C140" s="28"/>
      <c r="D140" s="29">
        <v>0</v>
      </c>
      <c r="E140" s="29">
        <v>0</v>
      </c>
    </row>
    <row r="141" spans="1:6" ht="18" customHeight="1" x14ac:dyDescent="0.25">
      <c r="A141" s="30" t="s">
        <v>652</v>
      </c>
      <c r="B141" s="68" t="s">
        <v>653</v>
      </c>
      <c r="C141" s="28"/>
      <c r="D141" s="29">
        <v>0</v>
      </c>
      <c r="E141" s="29">
        <v>0</v>
      </c>
    </row>
    <row r="142" spans="1:6" ht="18" customHeight="1" x14ac:dyDescent="0.25">
      <c r="A142" s="22" t="s">
        <v>654</v>
      </c>
      <c r="B142" s="23" t="s">
        <v>655</v>
      </c>
      <c r="C142" s="24" t="s">
        <v>656</v>
      </c>
      <c r="D142" s="25">
        <f>SUM(D143:D151)</f>
        <v>677938.44000000006</v>
      </c>
      <c r="E142" s="25">
        <f>SUM(E143:E151)</f>
        <v>635225.67000000004</v>
      </c>
      <c r="F142" s="17"/>
    </row>
    <row r="143" spans="1:6" ht="18" customHeight="1" x14ac:dyDescent="0.25">
      <c r="A143" s="30" t="s">
        <v>657</v>
      </c>
      <c r="B143" s="68" t="s">
        <v>519</v>
      </c>
      <c r="C143" s="28"/>
      <c r="D143" s="29">
        <v>19.82</v>
      </c>
      <c r="E143" s="29">
        <v>0</v>
      </c>
    </row>
    <row r="144" spans="1:6" ht="18" customHeight="1" x14ac:dyDescent="0.25">
      <c r="A144" s="30" t="s">
        <v>658</v>
      </c>
      <c r="B144" s="68" t="s">
        <v>659</v>
      </c>
      <c r="C144" s="28"/>
      <c r="D144" s="29">
        <v>73245.7</v>
      </c>
      <c r="E144" s="29">
        <v>62621.75</v>
      </c>
    </row>
    <row r="145" spans="1:6" ht="18" customHeight="1" x14ac:dyDescent="0.25">
      <c r="A145" s="30" t="s">
        <v>660</v>
      </c>
      <c r="B145" s="68" t="s">
        <v>661</v>
      </c>
      <c r="C145" s="28"/>
      <c r="D145" s="29">
        <v>296179.38</v>
      </c>
      <c r="E145" s="29">
        <v>289859.88</v>
      </c>
    </row>
    <row r="146" spans="1:6" ht="18" customHeight="1" x14ac:dyDescent="0.25">
      <c r="A146" s="30" t="s">
        <v>662</v>
      </c>
      <c r="B146" s="68" t="s">
        <v>663</v>
      </c>
      <c r="C146" s="28"/>
      <c r="D146" s="29">
        <v>197175.76</v>
      </c>
      <c r="E146" s="29">
        <v>160518.69</v>
      </c>
    </row>
    <row r="147" spans="1:6" ht="18" customHeight="1" x14ac:dyDescent="0.25">
      <c r="A147" s="30" t="s">
        <v>664</v>
      </c>
      <c r="B147" s="68" t="s">
        <v>665</v>
      </c>
      <c r="C147" s="28"/>
      <c r="D147" s="29">
        <v>1411.24</v>
      </c>
      <c r="E147" s="29">
        <v>1956.26</v>
      </c>
    </row>
    <row r="148" spans="1:6" ht="18" customHeight="1" x14ac:dyDescent="0.25">
      <c r="A148" s="30" t="s">
        <v>666</v>
      </c>
      <c r="B148" s="68" t="s">
        <v>667</v>
      </c>
      <c r="C148" s="28"/>
      <c r="D148" s="29">
        <v>33242.269999999997</v>
      </c>
      <c r="E148" s="29">
        <v>36013.71</v>
      </c>
    </row>
    <row r="149" spans="1:6" ht="18" customHeight="1" x14ac:dyDescent="0.25">
      <c r="A149" s="30" t="s">
        <v>668</v>
      </c>
      <c r="B149" s="68" t="s">
        <v>669</v>
      </c>
      <c r="C149" s="28"/>
      <c r="D149" s="29">
        <v>19480.16</v>
      </c>
      <c r="E149" s="29">
        <v>17551.78</v>
      </c>
    </row>
    <row r="150" spans="1:6" ht="18" customHeight="1" x14ac:dyDescent="0.25">
      <c r="A150" s="30" t="s">
        <v>670</v>
      </c>
      <c r="B150" s="68" t="s">
        <v>671</v>
      </c>
      <c r="C150" s="28"/>
      <c r="D150" s="29">
        <v>57135</v>
      </c>
      <c r="E150" s="29">
        <v>66703.600000000006</v>
      </c>
    </row>
    <row r="151" spans="1:6" ht="18" customHeight="1" x14ac:dyDescent="0.25">
      <c r="A151" s="30" t="s">
        <v>672</v>
      </c>
      <c r="B151" s="68" t="s">
        <v>673</v>
      </c>
      <c r="C151" s="28"/>
      <c r="D151" s="29">
        <v>49.11</v>
      </c>
      <c r="E151" s="29">
        <v>0</v>
      </c>
    </row>
    <row r="152" spans="1:6" ht="18" customHeight="1" x14ac:dyDescent="0.25">
      <c r="A152" s="22" t="s">
        <v>674</v>
      </c>
      <c r="B152" s="23" t="s">
        <v>675</v>
      </c>
      <c r="C152" s="24" t="s">
        <v>676</v>
      </c>
      <c r="D152" s="25">
        <f>SUM(D153:D157)</f>
        <v>32620.440000000002</v>
      </c>
      <c r="E152" s="25">
        <f>SUM(E153:E157)</f>
        <v>45539.78</v>
      </c>
      <c r="F152" s="17"/>
    </row>
    <row r="153" spans="1:6" ht="18" customHeight="1" x14ac:dyDescent="0.25">
      <c r="A153" s="30" t="s">
        <v>677</v>
      </c>
      <c r="B153" s="68" t="s">
        <v>678</v>
      </c>
      <c r="C153" s="28"/>
      <c r="D153" s="29">
        <v>7048.37</v>
      </c>
      <c r="E153" s="29">
        <v>9257.5499999999993</v>
      </c>
    </row>
    <row r="154" spans="1:6" ht="18" customHeight="1" x14ac:dyDescent="0.25">
      <c r="A154" s="30" t="s">
        <v>679</v>
      </c>
      <c r="B154" s="68" t="s">
        <v>680</v>
      </c>
      <c r="C154" s="28"/>
      <c r="D154" s="29">
        <v>205.29</v>
      </c>
      <c r="E154" s="29">
        <v>152.43</v>
      </c>
    </row>
    <row r="155" spans="1:6" ht="18" customHeight="1" x14ac:dyDescent="0.25">
      <c r="A155" s="30" t="s">
        <v>681</v>
      </c>
      <c r="B155" s="68" t="s">
        <v>682</v>
      </c>
      <c r="C155" s="28"/>
      <c r="D155" s="29">
        <v>7014.88</v>
      </c>
      <c r="E155" s="29">
        <v>7424.96</v>
      </c>
    </row>
    <row r="156" spans="1:6" ht="18" customHeight="1" x14ac:dyDescent="0.25">
      <c r="A156" s="30" t="s">
        <v>683</v>
      </c>
      <c r="B156" s="68" t="s">
        <v>684</v>
      </c>
      <c r="C156" s="28"/>
      <c r="D156" s="29">
        <v>2867.13</v>
      </c>
      <c r="E156" s="29">
        <v>2072.41</v>
      </c>
    </row>
    <row r="157" spans="1:6" ht="18" customHeight="1" x14ac:dyDescent="0.25">
      <c r="A157" s="30" t="s">
        <v>685</v>
      </c>
      <c r="B157" s="68" t="s">
        <v>686</v>
      </c>
      <c r="C157" s="28"/>
      <c r="D157" s="29">
        <v>15484.77</v>
      </c>
      <c r="E157" s="29">
        <v>26632.43</v>
      </c>
    </row>
    <row r="158" spans="1:6" ht="18" customHeight="1" x14ac:dyDescent="0.25">
      <c r="A158" s="22" t="s">
        <v>687</v>
      </c>
      <c r="B158" s="23" t="s">
        <v>688</v>
      </c>
      <c r="C158" s="24" t="s">
        <v>689</v>
      </c>
      <c r="D158" s="25">
        <f>SUM(D159:D160)</f>
        <v>305470.94</v>
      </c>
      <c r="E158" s="25">
        <f>SUM(E159:E160)</f>
        <v>308348.92</v>
      </c>
      <c r="F158" s="17"/>
    </row>
    <row r="159" spans="1:6" ht="18" customHeight="1" x14ac:dyDescent="0.25">
      <c r="A159" s="30" t="s">
        <v>690</v>
      </c>
      <c r="B159" s="69" t="s">
        <v>691</v>
      </c>
      <c r="C159" s="28"/>
      <c r="D159" s="29">
        <v>305470.94</v>
      </c>
      <c r="E159" s="29">
        <v>308348.92</v>
      </c>
    </row>
    <row r="160" spans="1:6" ht="18" customHeight="1" x14ac:dyDescent="0.25">
      <c r="A160" s="30" t="s">
        <v>692</v>
      </c>
      <c r="B160" s="69" t="s">
        <v>693</v>
      </c>
      <c r="C160" s="28"/>
      <c r="D160" s="29">
        <v>0</v>
      </c>
      <c r="E160" s="29">
        <v>0</v>
      </c>
    </row>
    <row r="161" spans="1:6" ht="18" customHeight="1" x14ac:dyDescent="0.25">
      <c r="A161" s="22" t="s">
        <v>694</v>
      </c>
      <c r="B161" s="23" t="s">
        <v>695</v>
      </c>
      <c r="C161" s="24" t="s">
        <v>696</v>
      </c>
      <c r="D161" s="25">
        <f>SUM(D162:D163)</f>
        <v>3207.28</v>
      </c>
      <c r="E161" s="25">
        <f>SUM(E162:E163)</f>
        <v>0</v>
      </c>
      <c r="F161" s="17"/>
    </row>
    <row r="162" spans="1:6" ht="18" customHeight="1" x14ac:dyDescent="0.25">
      <c r="A162" s="30" t="s">
        <v>697</v>
      </c>
      <c r="B162" s="69" t="s">
        <v>698</v>
      </c>
      <c r="C162" s="28"/>
      <c r="D162" s="29">
        <v>3207.28</v>
      </c>
      <c r="E162" s="29">
        <v>0</v>
      </c>
    </row>
    <row r="163" spans="1:6" ht="18" customHeight="1" x14ac:dyDescent="0.25">
      <c r="A163" s="30" t="s">
        <v>699</v>
      </c>
      <c r="B163" s="69" t="s">
        <v>700</v>
      </c>
      <c r="C163" s="28"/>
      <c r="D163" s="29">
        <v>0</v>
      </c>
      <c r="E163" s="29">
        <v>0</v>
      </c>
    </row>
    <row r="164" spans="1:6" ht="18" customHeight="1" x14ac:dyDescent="0.25">
      <c r="A164" s="22" t="s">
        <v>701</v>
      </c>
      <c r="B164" s="23" t="s">
        <v>702</v>
      </c>
      <c r="C164" s="24" t="s">
        <v>703</v>
      </c>
      <c r="D164" s="25">
        <f>SUM(D165:D167)</f>
        <v>3704.86</v>
      </c>
      <c r="E164" s="25">
        <f>SUM(E165:E167)</f>
        <v>0</v>
      </c>
      <c r="F164" s="17"/>
    </row>
    <row r="165" spans="1:6" ht="24.75" customHeight="1" x14ac:dyDescent="0.25">
      <c r="A165" s="30" t="s">
        <v>704</v>
      </c>
      <c r="B165" s="68" t="s">
        <v>705</v>
      </c>
      <c r="C165" s="28"/>
      <c r="D165" s="29">
        <v>3704.86</v>
      </c>
      <c r="E165" s="29">
        <v>0</v>
      </c>
    </row>
    <row r="166" spans="1:6" ht="18" customHeight="1" x14ac:dyDescent="0.25">
      <c r="A166" s="30" t="s">
        <v>706</v>
      </c>
      <c r="B166" s="68" t="s">
        <v>707</v>
      </c>
      <c r="C166" s="28"/>
      <c r="D166" s="29">
        <v>0</v>
      </c>
      <c r="E166" s="29">
        <v>0</v>
      </c>
    </row>
    <row r="167" spans="1:6" ht="18" customHeight="1" x14ac:dyDescent="0.25">
      <c r="A167" s="30" t="s">
        <v>708</v>
      </c>
      <c r="B167" s="68" t="s">
        <v>709</v>
      </c>
      <c r="C167" s="28"/>
      <c r="D167" s="29">
        <v>0</v>
      </c>
      <c r="E167" s="29">
        <v>0</v>
      </c>
    </row>
    <row r="168" spans="1:6" ht="18" customHeight="1" x14ac:dyDescent="0.25">
      <c r="A168" s="22" t="s">
        <v>710</v>
      </c>
      <c r="B168" s="23" t="s">
        <v>711</v>
      </c>
      <c r="C168" s="24" t="s">
        <v>712</v>
      </c>
      <c r="D168" s="25">
        <f>SUM(D169:D170)</f>
        <v>0</v>
      </c>
      <c r="E168" s="25">
        <f>SUM(E169:E170)</f>
        <v>0</v>
      </c>
      <c r="F168" s="17"/>
    </row>
    <row r="169" spans="1:6" ht="18" customHeight="1" x14ac:dyDescent="0.25">
      <c r="A169" s="30" t="s">
        <v>713</v>
      </c>
      <c r="B169" s="69" t="s">
        <v>714</v>
      </c>
      <c r="C169" s="28"/>
      <c r="D169" s="29">
        <v>0</v>
      </c>
      <c r="E169" s="29">
        <v>0</v>
      </c>
    </row>
    <row r="170" spans="1:6" ht="18" customHeight="1" x14ac:dyDescent="0.25">
      <c r="A170" s="30" t="s">
        <v>715</v>
      </c>
      <c r="B170" s="69" t="s">
        <v>716</v>
      </c>
      <c r="C170" s="28"/>
      <c r="D170" s="29">
        <v>0</v>
      </c>
      <c r="E170" s="29">
        <v>0</v>
      </c>
    </row>
    <row r="171" spans="1:6" ht="18" customHeight="1" x14ac:dyDescent="0.25">
      <c r="A171" s="22" t="s">
        <v>717</v>
      </c>
      <c r="B171" s="23" t="s">
        <v>718</v>
      </c>
      <c r="C171" s="24" t="s">
        <v>719</v>
      </c>
      <c r="D171" s="25">
        <f>SUM(D172:D176)</f>
        <v>25276.45</v>
      </c>
      <c r="E171" s="25">
        <f>SUM(E172:E176)</f>
        <v>71144.450000000012</v>
      </c>
      <c r="F171" s="17"/>
    </row>
    <row r="172" spans="1:6" ht="18" customHeight="1" x14ac:dyDescent="0.25">
      <c r="A172" s="30" t="s">
        <v>720</v>
      </c>
      <c r="B172" s="68" t="s">
        <v>721</v>
      </c>
      <c r="C172" s="28"/>
      <c r="D172" s="29">
        <v>1270.79</v>
      </c>
      <c r="E172" s="29">
        <v>0</v>
      </c>
    </row>
    <row r="173" spans="1:6" ht="18" customHeight="1" x14ac:dyDescent="0.25">
      <c r="A173" s="30" t="s">
        <v>722</v>
      </c>
      <c r="B173" s="68" t="s">
        <v>723</v>
      </c>
      <c r="C173" s="28"/>
      <c r="D173" s="29">
        <v>0</v>
      </c>
      <c r="E173" s="29">
        <v>0</v>
      </c>
    </row>
    <row r="174" spans="1:6" ht="18" customHeight="1" x14ac:dyDescent="0.25">
      <c r="A174" s="30" t="s">
        <v>724</v>
      </c>
      <c r="B174" s="69" t="s">
        <v>725</v>
      </c>
      <c r="C174" s="28"/>
      <c r="D174" s="29">
        <v>23801.26</v>
      </c>
      <c r="E174" s="29">
        <v>70840.570000000007</v>
      </c>
    </row>
    <row r="175" spans="1:6" ht="18" customHeight="1" x14ac:dyDescent="0.25">
      <c r="A175" s="30" t="s">
        <v>726</v>
      </c>
      <c r="B175" s="68" t="s">
        <v>727</v>
      </c>
      <c r="C175" s="28"/>
      <c r="D175" s="29">
        <v>204.4</v>
      </c>
      <c r="E175" s="29">
        <v>303.88</v>
      </c>
    </row>
    <row r="176" spans="1:6" s="67" customFormat="1" ht="18" customHeight="1" x14ac:dyDescent="0.25">
      <c r="A176" s="45" t="s">
        <v>728</v>
      </c>
      <c r="B176" s="19" t="s">
        <v>729</v>
      </c>
      <c r="C176" s="46"/>
      <c r="D176" s="34"/>
      <c r="E176" s="34"/>
      <c r="F176" s="66"/>
    </row>
    <row r="177" spans="1:6" ht="18" customHeight="1" x14ac:dyDescent="0.25">
      <c r="A177" s="22" t="s">
        <v>730</v>
      </c>
      <c r="B177" s="23" t="s">
        <v>731</v>
      </c>
      <c r="C177" s="24" t="s">
        <v>732</v>
      </c>
      <c r="D177" s="25">
        <f>SUM(D178:D181)</f>
        <v>0</v>
      </c>
      <c r="E177" s="25">
        <f>SUM(E178:E181)</f>
        <v>0</v>
      </c>
      <c r="F177" s="17"/>
    </row>
    <row r="178" spans="1:6" ht="18" customHeight="1" x14ac:dyDescent="0.25">
      <c r="A178" s="30" t="s">
        <v>733</v>
      </c>
      <c r="B178" s="68" t="s">
        <v>734</v>
      </c>
      <c r="C178" s="28"/>
      <c r="D178" s="29">
        <v>0</v>
      </c>
      <c r="E178" s="29">
        <v>0</v>
      </c>
    </row>
    <row r="179" spans="1:6" ht="18" customHeight="1" x14ac:dyDescent="0.25">
      <c r="A179" s="30" t="s">
        <v>735</v>
      </c>
      <c r="B179" s="68" t="s">
        <v>736</v>
      </c>
      <c r="C179" s="28"/>
      <c r="D179" s="29">
        <v>0</v>
      </c>
      <c r="E179" s="29">
        <v>0</v>
      </c>
    </row>
    <row r="180" spans="1:6" ht="18" customHeight="1" x14ac:dyDescent="0.25">
      <c r="A180" s="30" t="s">
        <v>737</v>
      </c>
      <c r="B180" s="68" t="s">
        <v>738</v>
      </c>
      <c r="C180" s="28"/>
      <c r="D180" s="29">
        <v>0</v>
      </c>
      <c r="E180" s="29">
        <v>0</v>
      </c>
    </row>
    <row r="181" spans="1:6" ht="18" customHeight="1" x14ac:dyDescent="0.25">
      <c r="A181" s="30" t="s">
        <v>739</v>
      </c>
      <c r="B181" s="68" t="s">
        <v>740</v>
      </c>
      <c r="C181" s="28"/>
      <c r="D181" s="29">
        <v>0</v>
      </c>
      <c r="E181" s="29">
        <v>0</v>
      </c>
    </row>
    <row r="182" spans="1:6" ht="18" customHeight="1" x14ac:dyDescent="0.25">
      <c r="A182" s="22" t="s">
        <v>741</v>
      </c>
      <c r="B182" s="23" t="s">
        <v>742</v>
      </c>
      <c r="C182" s="24" t="s">
        <v>743</v>
      </c>
      <c r="D182" s="25">
        <f>SUM(D183:D188)</f>
        <v>0</v>
      </c>
      <c r="E182" s="25">
        <f>SUM(E183:E188)</f>
        <v>0</v>
      </c>
      <c r="F182" s="17"/>
    </row>
    <row r="183" spans="1:6" ht="18" customHeight="1" x14ac:dyDescent="0.25">
      <c r="A183" s="30" t="s">
        <v>744</v>
      </c>
      <c r="B183" s="68" t="s">
        <v>745</v>
      </c>
      <c r="C183" s="28"/>
      <c r="D183" s="29">
        <v>0</v>
      </c>
      <c r="E183" s="29">
        <v>0</v>
      </c>
    </row>
    <row r="184" spans="1:6" ht="18" customHeight="1" x14ac:dyDescent="0.25">
      <c r="A184" s="30" t="s">
        <v>746</v>
      </c>
      <c r="B184" s="69" t="s">
        <v>747</v>
      </c>
      <c r="C184" s="28"/>
      <c r="D184" s="29">
        <v>0</v>
      </c>
      <c r="E184" s="29">
        <v>0</v>
      </c>
    </row>
    <row r="185" spans="1:6" ht="18" customHeight="1" x14ac:dyDescent="0.25">
      <c r="A185" s="30" t="s">
        <v>748</v>
      </c>
      <c r="B185" s="68" t="s">
        <v>749</v>
      </c>
      <c r="C185" s="28"/>
      <c r="D185" s="29">
        <v>0</v>
      </c>
      <c r="E185" s="29">
        <v>0</v>
      </c>
    </row>
    <row r="186" spans="1:6" ht="18" customHeight="1" x14ac:dyDescent="0.25">
      <c r="A186" s="30" t="s">
        <v>750</v>
      </c>
      <c r="B186" s="68" t="s">
        <v>751</v>
      </c>
      <c r="C186" s="28"/>
      <c r="D186" s="29">
        <v>0</v>
      </c>
      <c r="E186" s="29">
        <v>0</v>
      </c>
    </row>
    <row r="187" spans="1:6" ht="18" customHeight="1" x14ac:dyDescent="0.25">
      <c r="A187" s="30" t="s">
        <v>752</v>
      </c>
      <c r="B187" s="68" t="s">
        <v>753</v>
      </c>
      <c r="C187" s="28"/>
      <c r="D187" s="29">
        <v>0</v>
      </c>
      <c r="E187" s="29">
        <v>0</v>
      </c>
    </row>
    <row r="188" spans="1:6" s="67" customFormat="1" ht="18" customHeight="1" x14ac:dyDescent="0.25">
      <c r="A188" s="45" t="s">
        <v>754</v>
      </c>
      <c r="B188" s="19" t="s">
        <v>755</v>
      </c>
      <c r="C188" s="46"/>
      <c r="D188" s="21"/>
      <c r="E188" s="34"/>
      <c r="F188" s="66"/>
    </row>
    <row r="189" spans="1:6" ht="18" customHeight="1" x14ac:dyDescent="0.25">
      <c r="A189" s="22" t="s">
        <v>756</v>
      </c>
      <c r="B189" s="23" t="s">
        <v>757</v>
      </c>
      <c r="C189" s="24" t="s">
        <v>758</v>
      </c>
      <c r="D189" s="25">
        <f>SUM(D190:D191)</f>
        <v>0</v>
      </c>
      <c r="E189" s="25">
        <f>SUM(E190:E191)</f>
        <v>0</v>
      </c>
      <c r="F189" s="17"/>
    </row>
    <row r="190" spans="1:6" ht="18" customHeight="1" x14ac:dyDescent="0.25">
      <c r="A190" s="30" t="s">
        <v>759</v>
      </c>
      <c r="B190" s="68" t="s">
        <v>760</v>
      </c>
      <c r="C190" s="28"/>
      <c r="D190" s="29">
        <v>0</v>
      </c>
      <c r="E190" s="29">
        <v>0</v>
      </c>
    </row>
    <row r="191" spans="1:6" ht="18" customHeight="1" x14ac:dyDescent="0.25">
      <c r="A191" s="30" t="s">
        <v>761</v>
      </c>
      <c r="B191" s="68" t="s">
        <v>762</v>
      </c>
      <c r="C191" s="28"/>
      <c r="D191" s="29">
        <v>0</v>
      </c>
      <c r="E191" s="29">
        <v>0</v>
      </c>
    </row>
    <row r="192" spans="1:6" ht="18" customHeight="1" x14ac:dyDescent="0.25">
      <c r="A192" s="22" t="s">
        <v>763</v>
      </c>
      <c r="B192" s="23" t="s">
        <v>764</v>
      </c>
      <c r="C192" s="24" t="s">
        <v>765</v>
      </c>
      <c r="D192" s="25">
        <f>SUM(D193:D194)</f>
        <v>0</v>
      </c>
      <c r="E192" s="25">
        <f>SUM(E193:E194)</f>
        <v>0</v>
      </c>
      <c r="F192" s="17"/>
    </row>
    <row r="193" spans="1:6" ht="18" customHeight="1" x14ac:dyDescent="0.25">
      <c r="A193" s="30" t="s">
        <v>766</v>
      </c>
      <c r="B193" s="68" t="s">
        <v>767</v>
      </c>
      <c r="C193" s="28"/>
      <c r="D193" s="29">
        <v>0</v>
      </c>
      <c r="E193" s="29">
        <v>0</v>
      </c>
    </row>
    <row r="194" spans="1:6" ht="18" customHeight="1" x14ac:dyDescent="0.25">
      <c r="A194" s="30" t="s">
        <v>768</v>
      </c>
      <c r="B194" s="68" t="s">
        <v>769</v>
      </c>
      <c r="C194" s="28"/>
      <c r="D194" s="29">
        <v>0</v>
      </c>
      <c r="E194" s="29">
        <v>0</v>
      </c>
    </row>
    <row r="195" spans="1:6" ht="18" customHeight="1" x14ac:dyDescent="0.25">
      <c r="A195" s="22" t="s">
        <v>770</v>
      </c>
      <c r="B195" s="23" t="s">
        <v>771</v>
      </c>
      <c r="C195" s="24" t="s">
        <v>772</v>
      </c>
      <c r="D195" s="25">
        <f>SUM(D196:D203)</f>
        <v>0</v>
      </c>
      <c r="E195" s="25">
        <f>SUM(E196:E203)</f>
        <v>0</v>
      </c>
      <c r="F195" s="17"/>
    </row>
    <row r="196" spans="1:6" ht="18" customHeight="1" x14ac:dyDescent="0.25">
      <c r="A196" s="30" t="s">
        <v>773</v>
      </c>
      <c r="B196" s="68" t="s">
        <v>774</v>
      </c>
      <c r="C196" s="28"/>
      <c r="D196" s="29">
        <v>0</v>
      </c>
      <c r="E196" s="29">
        <v>0</v>
      </c>
    </row>
    <row r="197" spans="1:6" ht="18" customHeight="1" x14ac:dyDescent="0.25">
      <c r="A197" s="30" t="s">
        <v>775</v>
      </c>
      <c r="B197" s="68" t="s">
        <v>776</v>
      </c>
      <c r="C197" s="28"/>
      <c r="D197" s="29">
        <v>0</v>
      </c>
      <c r="E197" s="29">
        <v>0</v>
      </c>
    </row>
    <row r="198" spans="1:6" ht="18" customHeight="1" x14ac:dyDescent="0.25">
      <c r="A198" s="30" t="s">
        <v>777</v>
      </c>
      <c r="B198" s="68" t="s">
        <v>778</v>
      </c>
      <c r="C198" s="28"/>
      <c r="D198" s="29">
        <v>0</v>
      </c>
      <c r="E198" s="29">
        <v>0</v>
      </c>
    </row>
    <row r="199" spans="1:6" ht="18" customHeight="1" x14ac:dyDescent="0.25">
      <c r="A199" s="30" t="s">
        <v>779</v>
      </c>
      <c r="B199" s="68" t="s">
        <v>780</v>
      </c>
      <c r="C199" s="28"/>
      <c r="D199" s="29">
        <v>0</v>
      </c>
      <c r="E199" s="29">
        <v>0</v>
      </c>
    </row>
    <row r="200" spans="1:6" ht="18" customHeight="1" x14ac:dyDescent="0.25">
      <c r="A200" s="30" t="s">
        <v>781</v>
      </c>
      <c r="B200" s="68" t="s">
        <v>782</v>
      </c>
      <c r="C200" s="28"/>
      <c r="D200" s="29">
        <v>0</v>
      </c>
      <c r="E200" s="29">
        <v>0</v>
      </c>
    </row>
    <row r="201" spans="1:6" ht="18" customHeight="1" x14ac:dyDescent="0.25">
      <c r="A201" s="30" t="s">
        <v>783</v>
      </c>
      <c r="B201" s="68" t="s">
        <v>784</v>
      </c>
      <c r="C201" s="28"/>
      <c r="D201" s="29">
        <v>0</v>
      </c>
      <c r="E201" s="29">
        <v>0</v>
      </c>
    </row>
    <row r="202" spans="1:6" ht="18" customHeight="1" x14ac:dyDescent="0.25">
      <c r="A202" s="30" t="s">
        <v>785</v>
      </c>
      <c r="B202" s="68" t="s">
        <v>786</v>
      </c>
      <c r="C202" s="28"/>
      <c r="D202" s="29">
        <v>0</v>
      </c>
      <c r="E202" s="29">
        <v>0</v>
      </c>
    </row>
    <row r="203" spans="1:6" s="67" customFormat="1" ht="18" customHeight="1" x14ac:dyDescent="0.25">
      <c r="A203" s="45" t="s">
        <v>787</v>
      </c>
      <c r="B203" s="19" t="s">
        <v>543</v>
      </c>
      <c r="C203" s="46"/>
      <c r="D203" s="21"/>
      <c r="E203" s="34"/>
      <c r="F203" s="66"/>
    </row>
    <row r="204" spans="1:6" ht="18" customHeight="1" x14ac:dyDescent="0.25">
      <c r="A204" s="22" t="s">
        <v>788</v>
      </c>
      <c r="B204" s="23" t="s">
        <v>545</v>
      </c>
      <c r="C204" s="24" t="s">
        <v>789</v>
      </c>
      <c r="D204" s="25">
        <f>SUM(D205:D207)</f>
        <v>17917.689999999999</v>
      </c>
      <c r="E204" s="25">
        <f>SUM(E205:E207)</f>
        <v>11865.43</v>
      </c>
      <c r="F204" s="17"/>
    </row>
    <row r="205" spans="1:6" ht="18" customHeight="1" x14ac:dyDescent="0.25">
      <c r="A205" s="30" t="s">
        <v>790</v>
      </c>
      <c r="B205" s="69" t="s">
        <v>791</v>
      </c>
      <c r="C205" s="28"/>
      <c r="D205" s="29">
        <v>5032.97</v>
      </c>
      <c r="E205" s="29">
        <v>5214.74</v>
      </c>
    </row>
    <row r="206" spans="1:6" ht="18" customHeight="1" x14ac:dyDescent="0.25">
      <c r="A206" s="30" t="s">
        <v>792</v>
      </c>
      <c r="B206" s="68" t="s">
        <v>793</v>
      </c>
      <c r="C206" s="28"/>
      <c r="D206" s="29">
        <v>5353.78</v>
      </c>
      <c r="E206" s="29">
        <v>0</v>
      </c>
    </row>
    <row r="207" spans="1:6" ht="18" customHeight="1" x14ac:dyDescent="0.25">
      <c r="A207" s="30" t="s">
        <v>794</v>
      </c>
      <c r="B207" s="68" t="s">
        <v>795</v>
      </c>
      <c r="C207" s="28"/>
      <c r="D207" s="29">
        <v>7530.94</v>
      </c>
      <c r="E207" s="29">
        <v>6650.69</v>
      </c>
    </row>
    <row r="208" spans="1:6" ht="18" customHeight="1" x14ac:dyDescent="0.25">
      <c r="A208" s="22" t="s">
        <v>796</v>
      </c>
      <c r="B208" s="23" t="s">
        <v>306</v>
      </c>
      <c r="C208" s="24" t="s">
        <v>797</v>
      </c>
      <c r="D208" s="25">
        <f>SUM(D209:D212)</f>
        <v>0</v>
      </c>
      <c r="E208" s="25">
        <f>SUM(E209:E212)</f>
        <v>0</v>
      </c>
      <c r="F208" s="17"/>
    </row>
    <row r="209" spans="1:6" ht="18" customHeight="1" x14ac:dyDescent="0.25">
      <c r="A209" s="30" t="s">
        <v>798</v>
      </c>
      <c r="B209" s="69" t="s">
        <v>799</v>
      </c>
      <c r="C209" s="28"/>
      <c r="D209" s="29">
        <v>0</v>
      </c>
      <c r="E209" s="29">
        <v>0</v>
      </c>
    </row>
    <row r="210" spans="1:6" ht="18" customHeight="1" x14ac:dyDescent="0.25">
      <c r="A210" s="30" t="s">
        <v>800</v>
      </c>
      <c r="B210" s="68" t="s">
        <v>801</v>
      </c>
      <c r="C210" s="28"/>
      <c r="D210" s="29">
        <v>0</v>
      </c>
      <c r="E210" s="29">
        <v>0</v>
      </c>
    </row>
    <row r="211" spans="1:6" ht="18" customHeight="1" x14ac:dyDescent="0.25">
      <c r="A211" s="30" t="s">
        <v>802</v>
      </c>
      <c r="B211" s="68" t="s">
        <v>803</v>
      </c>
      <c r="C211" s="28"/>
      <c r="D211" s="29">
        <v>0</v>
      </c>
      <c r="E211" s="29">
        <v>0</v>
      </c>
    </row>
    <row r="212" spans="1:6" s="67" customFormat="1" ht="18" customHeight="1" x14ac:dyDescent="0.25">
      <c r="A212" s="45" t="s">
        <v>804</v>
      </c>
      <c r="B212" s="19" t="s">
        <v>805</v>
      </c>
      <c r="C212" s="46"/>
      <c r="D212" s="34"/>
      <c r="E212" s="34"/>
      <c r="F212" s="66"/>
    </row>
    <row r="213" spans="1:6" ht="18" customHeight="1" x14ac:dyDescent="0.25">
      <c r="A213" s="22" t="s">
        <v>806</v>
      </c>
      <c r="B213" s="23" t="s">
        <v>807</v>
      </c>
      <c r="C213" s="24" t="s">
        <v>808</v>
      </c>
      <c r="D213" s="25">
        <f>SUM(D214:D219)</f>
        <v>4188.8100000000004</v>
      </c>
      <c r="E213" s="25">
        <f>SUM(E214:E219)</f>
        <v>4085.63</v>
      </c>
      <c r="F213" s="17"/>
    </row>
    <row r="214" spans="1:6" ht="18" customHeight="1" x14ac:dyDescent="0.25">
      <c r="A214" s="30" t="s">
        <v>809</v>
      </c>
      <c r="B214" s="68" t="s">
        <v>810</v>
      </c>
      <c r="C214" s="28"/>
      <c r="D214" s="29">
        <v>4188.8100000000004</v>
      </c>
      <c r="E214" s="29">
        <v>4085.63</v>
      </c>
    </row>
    <row r="215" spans="1:6" ht="18" customHeight="1" x14ac:dyDescent="0.25">
      <c r="A215" s="30" t="s">
        <v>811</v>
      </c>
      <c r="B215" s="68" t="s">
        <v>812</v>
      </c>
      <c r="C215" s="28"/>
      <c r="D215" s="29">
        <v>0</v>
      </c>
      <c r="E215" s="29">
        <v>0</v>
      </c>
    </row>
    <row r="216" spans="1:6" ht="18" customHeight="1" x14ac:dyDescent="0.25">
      <c r="A216" s="30" t="s">
        <v>813</v>
      </c>
      <c r="B216" s="68" t="s">
        <v>814</v>
      </c>
      <c r="C216" s="28"/>
      <c r="D216" s="29">
        <v>0</v>
      </c>
      <c r="E216" s="29">
        <v>0</v>
      </c>
    </row>
    <row r="217" spans="1:6" ht="18" customHeight="1" x14ac:dyDescent="0.25">
      <c r="A217" s="30" t="s">
        <v>815</v>
      </c>
      <c r="B217" s="68" t="s">
        <v>816</v>
      </c>
      <c r="C217" s="28"/>
      <c r="D217" s="29">
        <v>0</v>
      </c>
      <c r="E217" s="29">
        <v>0</v>
      </c>
    </row>
    <row r="218" spans="1:6" ht="18" customHeight="1" x14ac:dyDescent="0.25">
      <c r="A218" s="30" t="s">
        <v>817</v>
      </c>
      <c r="B218" s="68" t="s">
        <v>818</v>
      </c>
      <c r="C218" s="28"/>
      <c r="D218" s="29">
        <v>0</v>
      </c>
      <c r="E218" s="29">
        <v>0</v>
      </c>
    </row>
    <row r="219" spans="1:6" ht="18" customHeight="1" x14ac:dyDescent="0.25">
      <c r="A219" s="30" t="s">
        <v>819</v>
      </c>
      <c r="B219" s="68" t="s">
        <v>820</v>
      </c>
      <c r="C219" s="28"/>
      <c r="D219" s="29">
        <v>0</v>
      </c>
      <c r="E219" s="29">
        <v>0</v>
      </c>
    </row>
    <row r="220" spans="1:6" ht="24" customHeight="1" x14ac:dyDescent="0.25">
      <c r="A220" s="22" t="s">
        <v>821</v>
      </c>
      <c r="B220" s="23" t="s">
        <v>822</v>
      </c>
      <c r="C220" s="24" t="s">
        <v>823</v>
      </c>
      <c r="D220" s="25">
        <f>SUM(D221:D222)</f>
        <v>0</v>
      </c>
      <c r="E220" s="25">
        <f>SUM(E221:E222)</f>
        <v>0</v>
      </c>
      <c r="F220" s="17"/>
    </row>
    <row r="221" spans="1:6" ht="18" customHeight="1" x14ac:dyDescent="0.25">
      <c r="A221" s="30" t="s">
        <v>824</v>
      </c>
      <c r="B221" s="68" t="s">
        <v>825</v>
      </c>
      <c r="C221" s="28"/>
      <c r="D221" s="29">
        <v>0</v>
      </c>
      <c r="E221" s="29">
        <v>0</v>
      </c>
    </row>
    <row r="222" spans="1:6" ht="18" customHeight="1" x14ac:dyDescent="0.25">
      <c r="A222" s="30" t="s">
        <v>826</v>
      </c>
      <c r="B222" s="68" t="s">
        <v>827</v>
      </c>
      <c r="C222" s="28"/>
      <c r="D222" s="29">
        <v>0</v>
      </c>
      <c r="E222" s="29">
        <v>0</v>
      </c>
    </row>
    <row r="223" spans="1:6" ht="18" customHeight="1" x14ac:dyDescent="0.25">
      <c r="A223" s="22" t="s">
        <v>828</v>
      </c>
      <c r="B223" s="23" t="s">
        <v>829</v>
      </c>
      <c r="C223" s="24" t="s">
        <v>830</v>
      </c>
      <c r="D223" s="25">
        <f>SUM(D224:D226)</f>
        <v>84.24</v>
      </c>
      <c r="E223" s="25">
        <f>SUM(E224:E226)</f>
        <v>158.52000000000001</v>
      </c>
      <c r="F223" s="17"/>
    </row>
    <row r="224" spans="1:6" ht="18" customHeight="1" x14ac:dyDescent="0.25">
      <c r="A224" s="30" t="s">
        <v>831</v>
      </c>
      <c r="B224" s="68" t="s">
        <v>832</v>
      </c>
      <c r="C224" s="28"/>
      <c r="D224" s="29">
        <v>0</v>
      </c>
      <c r="E224" s="29">
        <v>129.37</v>
      </c>
    </row>
    <row r="225" spans="1:6" ht="18" customHeight="1" x14ac:dyDescent="0.25">
      <c r="A225" s="30" t="s">
        <v>833</v>
      </c>
      <c r="B225" s="68" t="s">
        <v>834</v>
      </c>
      <c r="C225" s="28"/>
      <c r="D225" s="29">
        <v>0</v>
      </c>
      <c r="E225" s="29">
        <v>0</v>
      </c>
    </row>
    <row r="226" spans="1:6" ht="18" customHeight="1" x14ac:dyDescent="0.25">
      <c r="A226" s="30" t="s">
        <v>835</v>
      </c>
      <c r="B226" s="68" t="s">
        <v>836</v>
      </c>
      <c r="C226" s="28"/>
      <c r="D226" s="29">
        <v>84.24</v>
      </c>
      <c r="E226" s="29">
        <v>29.15</v>
      </c>
    </row>
    <row r="227" spans="1:6" ht="18" customHeight="1" x14ac:dyDescent="0.25">
      <c r="A227" s="71"/>
      <c r="B227" s="72" t="s">
        <v>837</v>
      </c>
      <c r="C227" s="43"/>
      <c r="D227" s="41">
        <f>+D223+D220+D213+D208+D204+D195+D192+D189+D182+D177+D171+D168+D164+D161+D158+D152+D142+D133</f>
        <v>2922212.79</v>
      </c>
      <c r="E227" s="41">
        <f>+E223+E220+E213+E208+E204+E195+E192+E189+E182+E177+E171+E168+E164+E161+E158+E152+E142+E133</f>
        <v>2879854.63</v>
      </c>
    </row>
    <row r="228" spans="1:6" ht="18" customHeight="1" x14ac:dyDescent="0.25">
      <c r="A228" s="76"/>
      <c r="B228" s="77" t="s">
        <v>838</v>
      </c>
      <c r="C228" s="78"/>
      <c r="D228" s="79">
        <f>+D129-D227</f>
        <v>-107531.52000000002</v>
      </c>
      <c r="E228" s="79">
        <f>+E129-E227</f>
        <v>63475.5</v>
      </c>
    </row>
    <row r="229" spans="1:6" ht="12.75" customHeight="1" x14ac:dyDescent="0.25">
      <c r="C229" s="52"/>
      <c r="D229" s="17">
        <f>+D228-[1]BalanceGeneral_Situacion!D168</f>
        <v>0</v>
      </c>
      <c r="E229" s="17">
        <f>+E228-[1]BalanceGeneral_Situacion!E168</f>
        <v>0</v>
      </c>
    </row>
    <row r="230" spans="1:6" ht="12.75" customHeight="1" x14ac:dyDescent="0.25">
      <c r="C230" s="52"/>
    </row>
    <row r="231" spans="1:6" ht="12.75" customHeight="1" x14ac:dyDescent="0.25">
      <c r="C231" s="52"/>
    </row>
    <row r="232" spans="1:6" ht="18" customHeight="1" x14ac:dyDescent="0.25">
      <c r="B232" s="54"/>
      <c r="C232" s="55"/>
      <c r="D232" s="1"/>
      <c r="E232" s="1"/>
      <c r="F232" s="1"/>
    </row>
    <row r="233" spans="1:6" ht="18" customHeight="1" x14ac:dyDescent="0.25">
      <c r="B233" s="54"/>
      <c r="C233" s="55"/>
      <c r="D233" s="1"/>
      <c r="E233" s="1"/>
      <c r="F233" s="1"/>
    </row>
    <row r="234" spans="1:6" ht="18" customHeight="1" x14ac:dyDescent="0.25">
      <c r="B234" s="54"/>
      <c r="C234" s="55"/>
      <c r="D234" s="1"/>
      <c r="E234" s="1"/>
      <c r="F234" s="1"/>
    </row>
    <row r="235" spans="1:6" ht="18" customHeight="1" x14ac:dyDescent="0.25">
      <c r="B235" s="56" t="s">
        <v>359</v>
      </c>
      <c r="C235" s="57"/>
      <c r="D235" s="1"/>
      <c r="E235" s="1"/>
      <c r="F235" s="1"/>
    </row>
    <row r="236" spans="1:6" ht="18" customHeight="1" x14ac:dyDescent="0.25">
      <c r="B236" s="10"/>
      <c r="C236" s="52"/>
      <c r="D236" s="1"/>
      <c r="E236" s="1"/>
      <c r="F236" s="1"/>
    </row>
    <row r="237" spans="1:6" ht="18" customHeight="1" x14ac:dyDescent="0.25">
      <c r="B237" s="54"/>
      <c r="C237" s="55"/>
      <c r="D237" s="1"/>
      <c r="E237" s="1"/>
      <c r="F237" s="1"/>
    </row>
    <row r="238" spans="1:6" ht="18" customHeight="1" x14ac:dyDescent="0.25">
      <c r="B238" s="54"/>
      <c r="C238" s="55"/>
      <c r="D238" s="1"/>
      <c r="E238" s="1"/>
      <c r="F238" s="1"/>
    </row>
    <row r="239" spans="1:6" ht="18" customHeight="1" x14ac:dyDescent="0.25">
      <c r="B239" s="54"/>
      <c r="C239" s="55"/>
      <c r="D239" s="1"/>
      <c r="E239" s="1"/>
      <c r="F239" s="1"/>
    </row>
    <row r="240" spans="1:6" ht="18" customHeight="1" x14ac:dyDescent="0.25">
      <c r="B240" s="56" t="s">
        <v>360</v>
      </c>
      <c r="C240" s="57"/>
      <c r="D240" s="1"/>
      <c r="E240" s="1"/>
      <c r="F240" s="1"/>
    </row>
    <row r="241" spans="2:6" ht="18" customHeight="1" x14ac:dyDescent="0.25">
      <c r="B241" s="10"/>
      <c r="C241" s="52"/>
      <c r="D241" s="1"/>
      <c r="E241" s="1"/>
      <c r="F241" s="1"/>
    </row>
    <row r="242" spans="2:6" ht="18" customHeight="1" x14ac:dyDescent="0.25">
      <c r="B242" s="54"/>
      <c r="C242" s="52"/>
      <c r="D242" s="1"/>
      <c r="E242" s="1"/>
      <c r="F242" s="1"/>
    </row>
    <row r="243" spans="2:6" ht="18" customHeight="1" x14ac:dyDescent="0.25">
      <c r="B243" s="54"/>
      <c r="C243" s="52"/>
      <c r="D243" s="1"/>
      <c r="E243" s="1"/>
      <c r="F243" s="1"/>
    </row>
    <row r="244" spans="2:6" ht="18" customHeight="1" x14ac:dyDescent="0.25">
      <c r="B244" s="54"/>
      <c r="C244" s="52"/>
      <c r="D244" s="1"/>
      <c r="E244" s="1"/>
      <c r="F244" s="1"/>
    </row>
    <row r="245" spans="2:6" ht="18" customHeight="1" x14ac:dyDescent="0.25">
      <c r="B245" s="56" t="s">
        <v>361</v>
      </c>
      <c r="C245" s="52"/>
      <c r="D245" s="1"/>
      <c r="E245" s="1"/>
      <c r="F245" s="1"/>
    </row>
    <row r="246" spans="2:6" ht="12.75" customHeight="1" x14ac:dyDescent="0.25">
      <c r="C246" s="52"/>
    </row>
    <row r="247" spans="2:6" ht="12.75" customHeight="1" x14ac:dyDescent="0.25">
      <c r="C247" s="52"/>
    </row>
    <row r="248" spans="2:6" ht="12.75" customHeight="1" x14ac:dyDescent="0.25">
      <c r="C248" s="52"/>
    </row>
    <row r="249" spans="2:6" ht="12.75" customHeight="1" x14ac:dyDescent="0.25">
      <c r="C249" s="52"/>
    </row>
    <row r="250" spans="2:6" ht="12.75" customHeight="1" x14ac:dyDescent="0.25">
      <c r="C250" s="52"/>
    </row>
    <row r="251" spans="2:6" ht="12.75" customHeight="1" x14ac:dyDescent="0.25">
      <c r="C251" s="52"/>
    </row>
    <row r="252" spans="2:6" ht="12.75" customHeight="1" x14ac:dyDescent="0.25">
      <c r="C252" s="52"/>
    </row>
  </sheetData>
  <protectedRanges>
    <protectedRange sqref="D134:E141 D143:E151 D153:E157 D159:E160 D163:E163 D165:E167 D169:E170 D172:E176 D178:E181 D183:E188 D190:E191 D193:E194 D196:E203 D205:E207 D209:E212 D214:E219 D221:E222 D224:E226" name="Rango2"/>
    <protectedRange sqref="D11:E14 D16:E21 D23:E25 D27:E29 D31:E32 D34:E36 D38:E39 D41:E44 D46:E47 D49:E50 D52:E53 D55:E57 D59:E60 D62:E70 D72:E73 D75:E77 D79:E81 D83:E89 D91:E93 D95:E98 D100:E105 D107:E108 D110:E114 D116:E118 D120:E123 D125:E126 D128:E128" name="Rango1"/>
    <protectedRange sqref="B237:C237 A232:F232 B242" name="Rango2_1"/>
  </protectedRanges>
  <mergeCells count="4">
    <mergeCell ref="A1:E1"/>
    <mergeCell ref="A2:E2"/>
    <mergeCell ref="A3:E3"/>
    <mergeCell ref="A4:E4"/>
  </mergeCells>
  <pageMargins left="0.7" right="0.7" top="0.75" bottom="0.75" header="0.3" footer="0.3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9"/>
  <sheetViews>
    <sheetView workbookViewId="0">
      <selection sqref="A1:E1"/>
    </sheetView>
  </sheetViews>
  <sheetFormatPr baseColWidth="10" defaultColWidth="11.42578125" defaultRowHeight="16.5" x14ac:dyDescent="0.3"/>
  <cols>
    <col min="1" max="1" width="15" style="119" customWidth="1"/>
    <col min="2" max="2" width="95.140625" style="119" customWidth="1"/>
    <col min="3" max="3" width="11.42578125" style="181"/>
    <col min="4" max="4" width="21" style="119" bestFit="1" customWidth="1"/>
    <col min="5" max="5" width="23.7109375" style="119" bestFit="1" customWidth="1"/>
    <col min="6" max="11" width="11.42578125" style="119"/>
    <col min="12" max="12" width="18.42578125" style="119" customWidth="1"/>
    <col min="13" max="13" width="17.140625" style="119" customWidth="1"/>
    <col min="14" max="26" width="11.42578125" style="119"/>
    <col min="27" max="27" width="18.7109375" style="119" customWidth="1"/>
    <col min="28" max="28" width="17.5703125" style="119" customWidth="1"/>
    <col min="29" max="29" width="22.28515625" style="119" customWidth="1"/>
    <col min="30" max="16384" width="11.42578125" style="119"/>
  </cols>
  <sheetData>
    <row r="1" spans="1:30" ht="18" customHeight="1" x14ac:dyDescent="0.3">
      <c r="A1" s="216" t="s">
        <v>1040</v>
      </c>
      <c r="B1" s="216"/>
      <c r="C1" s="216"/>
      <c r="D1" s="216"/>
      <c r="E1" s="216"/>
      <c r="P1" s="120"/>
      <c r="Q1" s="120"/>
      <c r="AB1" s="120" t="s">
        <v>980</v>
      </c>
      <c r="AC1" s="120" t="s">
        <v>981</v>
      </c>
      <c r="AD1" s="120" t="s">
        <v>982</v>
      </c>
    </row>
    <row r="2" spans="1:30" ht="18.75" x14ac:dyDescent="0.3">
      <c r="A2" s="218" t="s">
        <v>983</v>
      </c>
      <c r="B2" s="218"/>
      <c r="C2" s="218"/>
      <c r="D2" s="218"/>
      <c r="E2" s="218"/>
      <c r="AA2" s="120" t="str">
        <f ca="1">MID(MID(CELL("nombrearchivo"),FIND("[",CELL("nombrearchivo"))+1, FIND("]",CELL("nombrearchivo"))-FIND("[",CELL("nombrearchivo"))-1), 1, 10)</f>
        <v>Estado Fin</v>
      </c>
      <c r="AB2" s="120" t="str">
        <f ca="1">MID(AA2,1,4)</f>
        <v>Esta</v>
      </c>
      <c r="AC2" s="120" t="str">
        <f ca="1">MID(AA2,5,2)</f>
        <v>do</v>
      </c>
      <c r="AD2" s="120" t="str">
        <f ca="1">MID(AA2,7,4)</f>
        <v xml:space="preserve"> Fin</v>
      </c>
    </row>
    <row r="3" spans="1:30" ht="18" x14ac:dyDescent="0.3">
      <c r="A3" s="216" t="s">
        <v>1041</v>
      </c>
      <c r="B3" s="216"/>
      <c r="C3" s="216"/>
      <c r="D3" s="216"/>
      <c r="E3" s="216"/>
    </row>
    <row r="4" spans="1:30" ht="18.75" customHeight="1" x14ac:dyDescent="0.3">
      <c r="A4" s="219" t="s">
        <v>984</v>
      </c>
      <c r="B4" s="219"/>
      <c r="C4" s="219"/>
      <c r="D4" s="219"/>
      <c r="E4" s="219"/>
      <c r="M4" s="121"/>
    </row>
    <row r="5" spans="1:30" ht="18.75" customHeight="1" x14ac:dyDescent="0.3">
      <c r="A5" s="61" t="s">
        <v>985</v>
      </c>
      <c r="B5" s="61" t="s">
        <v>3</v>
      </c>
      <c r="C5" s="61" t="s">
        <v>986</v>
      </c>
      <c r="D5" s="61" t="s">
        <v>1042</v>
      </c>
      <c r="E5" s="61" t="s">
        <v>1043</v>
      </c>
    </row>
    <row r="6" spans="1:30" s="127" customFormat="1" ht="23.25" customHeight="1" x14ac:dyDescent="0.25">
      <c r="A6" s="122" t="s">
        <v>987</v>
      </c>
      <c r="B6" s="123"/>
      <c r="C6" s="124"/>
      <c r="D6" s="125"/>
      <c r="E6" s="126"/>
    </row>
    <row r="7" spans="1:30" x14ac:dyDescent="0.3">
      <c r="A7" s="128" t="s">
        <v>988</v>
      </c>
      <c r="B7" s="129"/>
      <c r="C7" s="130">
        <v>76</v>
      </c>
      <c r="D7" s="131">
        <f>SUM(D8:D15)</f>
        <v>2861395.58</v>
      </c>
      <c r="E7" s="131">
        <f>SUM(E8:E15)</f>
        <v>3003681.18</v>
      </c>
    </row>
    <row r="8" spans="1:30" x14ac:dyDescent="0.3">
      <c r="A8" s="132"/>
      <c r="B8" s="133" t="s">
        <v>989</v>
      </c>
      <c r="C8" s="134"/>
      <c r="D8" s="135">
        <v>57425.36</v>
      </c>
      <c r="E8" s="135">
        <v>54299.89</v>
      </c>
    </row>
    <row r="9" spans="1:30" x14ac:dyDescent="0.3">
      <c r="A9" s="136"/>
      <c r="B9" s="133" t="s">
        <v>990</v>
      </c>
      <c r="C9" s="134"/>
      <c r="D9" s="135">
        <v>0</v>
      </c>
      <c r="E9" s="135">
        <v>0</v>
      </c>
    </row>
    <row r="10" spans="1:30" x14ac:dyDescent="0.3">
      <c r="A10" s="136"/>
      <c r="B10" s="137" t="s">
        <v>991</v>
      </c>
      <c r="C10" s="138"/>
      <c r="D10" s="135">
        <v>1059.6099999999999</v>
      </c>
      <c r="E10" s="135">
        <v>19102.5</v>
      </c>
    </row>
    <row r="11" spans="1:30" x14ac:dyDescent="0.3">
      <c r="A11" s="139"/>
      <c r="B11" s="140" t="s">
        <v>992</v>
      </c>
      <c r="C11" s="141"/>
      <c r="D11" s="135">
        <v>593066.27</v>
      </c>
      <c r="E11" s="135">
        <v>628656.5</v>
      </c>
    </row>
    <row r="12" spans="1:30" x14ac:dyDescent="0.3">
      <c r="A12" s="142"/>
      <c r="B12" s="140" t="s">
        <v>993</v>
      </c>
      <c r="C12" s="141"/>
      <c r="D12" s="135">
        <v>390</v>
      </c>
      <c r="E12" s="135">
        <v>300</v>
      </c>
    </row>
    <row r="13" spans="1:30" x14ac:dyDescent="0.3">
      <c r="A13" s="142"/>
      <c r="B13" s="143" t="s">
        <v>994</v>
      </c>
      <c r="C13" s="141"/>
      <c r="D13" s="135">
        <v>2191616.14</v>
      </c>
      <c r="E13" s="135">
        <v>2285773.42</v>
      </c>
    </row>
    <row r="14" spans="1:30" x14ac:dyDescent="0.3">
      <c r="A14" s="142"/>
      <c r="B14" s="143" t="s">
        <v>995</v>
      </c>
      <c r="C14" s="141"/>
      <c r="D14" s="135">
        <v>0</v>
      </c>
      <c r="E14" s="135">
        <v>0</v>
      </c>
    </row>
    <row r="15" spans="1:30" x14ac:dyDescent="0.3">
      <c r="A15" s="144"/>
      <c r="B15" s="143" t="s">
        <v>996</v>
      </c>
      <c r="C15" s="141"/>
      <c r="D15" s="135">
        <v>17838.2</v>
      </c>
      <c r="E15" s="135">
        <v>15548.87</v>
      </c>
    </row>
    <row r="16" spans="1:30" x14ac:dyDescent="0.3">
      <c r="A16" s="128" t="s">
        <v>997</v>
      </c>
      <c r="B16" s="129"/>
      <c r="C16" s="130">
        <v>77</v>
      </c>
      <c r="D16" s="131">
        <f>SUM(D17:D21)</f>
        <v>2839288.9099999997</v>
      </c>
      <c r="E16" s="131">
        <f>SUM(E17:E21)</f>
        <v>2112278.62</v>
      </c>
    </row>
    <row r="17" spans="1:5" x14ac:dyDescent="0.3">
      <c r="A17" s="145"/>
      <c r="B17" s="140" t="s">
        <v>998</v>
      </c>
      <c r="C17" s="141"/>
      <c r="D17" s="135">
        <v>1875809.29</v>
      </c>
      <c r="E17" s="135">
        <v>1874630.67</v>
      </c>
    </row>
    <row r="18" spans="1:5" x14ac:dyDescent="0.3">
      <c r="A18" s="146"/>
      <c r="B18" s="140" t="s">
        <v>999</v>
      </c>
      <c r="C18" s="141"/>
      <c r="D18" s="135">
        <v>941288.92</v>
      </c>
      <c r="E18" s="135">
        <v>221538.38</v>
      </c>
    </row>
    <row r="19" spans="1:5" x14ac:dyDescent="0.3">
      <c r="A19" s="146"/>
      <c r="B19" s="140" t="s">
        <v>1000</v>
      </c>
      <c r="C19" s="147"/>
      <c r="D19" s="135">
        <v>0</v>
      </c>
      <c r="E19" s="135">
        <v>0</v>
      </c>
    </row>
    <row r="20" spans="1:5" x14ac:dyDescent="0.3">
      <c r="A20" s="146"/>
      <c r="B20" s="140" t="s">
        <v>1001</v>
      </c>
      <c r="C20" s="147"/>
      <c r="D20" s="135">
        <v>17917.689999999999</v>
      </c>
      <c r="E20" s="135">
        <v>11865.43</v>
      </c>
    </row>
    <row r="21" spans="1:5" x14ac:dyDescent="0.3">
      <c r="A21" s="148"/>
      <c r="B21" s="143" t="s">
        <v>1002</v>
      </c>
      <c r="C21" s="147"/>
      <c r="D21" s="135">
        <v>4273.01</v>
      </c>
      <c r="E21" s="135">
        <v>4244.1400000000003</v>
      </c>
    </row>
    <row r="22" spans="1:5" x14ac:dyDescent="0.3">
      <c r="A22" s="149" t="s">
        <v>1003</v>
      </c>
      <c r="B22" s="150"/>
      <c r="C22" s="151"/>
      <c r="D22" s="152">
        <f>+D7-D16</f>
        <v>22106.670000000391</v>
      </c>
      <c r="E22" s="152">
        <f>+E7-E16</f>
        <v>891402.56</v>
      </c>
    </row>
    <row r="23" spans="1:5" x14ac:dyDescent="0.3">
      <c r="A23" s="153"/>
      <c r="B23" s="154"/>
      <c r="C23" s="155"/>
      <c r="D23" s="156"/>
      <c r="E23" s="156"/>
    </row>
    <row r="24" spans="1:5" s="127" customFormat="1" ht="23.25" customHeight="1" x14ac:dyDescent="0.25">
      <c r="A24" s="122" t="s">
        <v>1004</v>
      </c>
      <c r="B24" s="123"/>
      <c r="C24" s="157"/>
      <c r="D24" s="158"/>
      <c r="E24" s="158"/>
    </row>
    <row r="25" spans="1:5" x14ac:dyDescent="0.3">
      <c r="A25" s="128" t="s">
        <v>988</v>
      </c>
      <c r="B25" s="129"/>
      <c r="C25" s="130">
        <v>78</v>
      </c>
      <c r="D25" s="131">
        <f>SUM(D26:D30)</f>
        <v>0</v>
      </c>
      <c r="E25" s="131">
        <f>SUM(E26:E30)</f>
        <v>0</v>
      </c>
    </row>
    <row r="26" spans="1:5" x14ac:dyDescent="0.3">
      <c r="A26" s="145"/>
      <c r="B26" s="133" t="s">
        <v>1005</v>
      </c>
      <c r="C26" s="134"/>
      <c r="D26" s="135">
        <v>0</v>
      </c>
      <c r="E26" s="135">
        <v>0</v>
      </c>
    </row>
    <row r="27" spans="1:5" x14ac:dyDescent="0.3">
      <c r="A27" s="159"/>
      <c r="B27" s="133" t="s">
        <v>1006</v>
      </c>
      <c r="C27" s="134"/>
      <c r="D27" s="135">
        <v>0</v>
      </c>
      <c r="E27" s="135">
        <v>0</v>
      </c>
    </row>
    <row r="28" spans="1:5" x14ac:dyDescent="0.3">
      <c r="A28" s="159"/>
      <c r="B28" s="133" t="s">
        <v>1007</v>
      </c>
      <c r="C28" s="134"/>
      <c r="D28" s="135">
        <v>0</v>
      </c>
      <c r="E28" s="135">
        <v>0</v>
      </c>
    </row>
    <row r="29" spans="1:5" x14ac:dyDescent="0.3">
      <c r="A29" s="146"/>
      <c r="B29" s="133" t="s">
        <v>1008</v>
      </c>
      <c r="C29" s="134"/>
      <c r="D29" s="135">
        <v>0</v>
      </c>
      <c r="E29" s="135">
        <v>0</v>
      </c>
    </row>
    <row r="30" spans="1:5" x14ac:dyDescent="0.3">
      <c r="A30" s="148"/>
      <c r="B30" s="143" t="s">
        <v>1009</v>
      </c>
      <c r="C30" s="141"/>
      <c r="D30" s="135">
        <v>0</v>
      </c>
      <c r="E30" s="135">
        <v>0</v>
      </c>
    </row>
    <row r="31" spans="1:5" x14ac:dyDescent="0.3">
      <c r="A31" s="128" t="s">
        <v>997</v>
      </c>
      <c r="B31" s="129"/>
      <c r="C31" s="130">
        <v>79</v>
      </c>
      <c r="D31" s="131">
        <f>SUM(D32:D36)</f>
        <v>116971.55</v>
      </c>
      <c r="E31" s="131">
        <f>SUM(E32:E36)</f>
        <v>1947090.12</v>
      </c>
    </row>
    <row r="32" spans="1:5" x14ac:dyDescent="0.3">
      <c r="A32" s="145"/>
      <c r="B32" s="140" t="s">
        <v>1010</v>
      </c>
      <c r="C32" s="141"/>
      <c r="D32" s="135">
        <v>0</v>
      </c>
      <c r="E32" s="135">
        <v>0</v>
      </c>
    </row>
    <row r="33" spans="1:5" x14ac:dyDescent="0.3">
      <c r="A33" s="146"/>
      <c r="B33" s="143" t="s">
        <v>1011</v>
      </c>
      <c r="C33" s="141"/>
      <c r="D33" s="135">
        <v>116971.55</v>
      </c>
      <c r="E33" s="135">
        <v>1947090.12</v>
      </c>
    </row>
    <row r="34" spans="1:5" x14ac:dyDescent="0.3">
      <c r="A34" s="146"/>
      <c r="B34" s="143" t="s">
        <v>1012</v>
      </c>
      <c r="C34" s="141"/>
      <c r="D34" s="135">
        <v>0</v>
      </c>
      <c r="E34" s="135">
        <v>0</v>
      </c>
    </row>
    <row r="35" spans="1:5" x14ac:dyDescent="0.3">
      <c r="A35" s="146"/>
      <c r="B35" s="140" t="s">
        <v>1013</v>
      </c>
      <c r="C35" s="141"/>
      <c r="D35" s="135">
        <v>0</v>
      </c>
      <c r="E35" s="135">
        <v>0</v>
      </c>
    </row>
    <row r="36" spans="1:5" x14ac:dyDescent="0.3">
      <c r="A36" s="148"/>
      <c r="B36" s="143" t="s">
        <v>1014</v>
      </c>
      <c r="C36" s="141"/>
      <c r="D36" s="135">
        <v>0</v>
      </c>
      <c r="E36" s="135">
        <v>0</v>
      </c>
    </row>
    <row r="37" spans="1:5" x14ac:dyDescent="0.3">
      <c r="A37" s="149" t="s">
        <v>1015</v>
      </c>
      <c r="B37" s="150"/>
      <c r="C37" s="151"/>
      <c r="D37" s="152">
        <f>+D25-D31</f>
        <v>-116971.55</v>
      </c>
      <c r="E37" s="152">
        <f>+E25-E31</f>
        <v>-1947090.12</v>
      </c>
    </row>
    <row r="38" spans="1:5" x14ac:dyDescent="0.3">
      <c r="A38" s="153"/>
      <c r="B38" s="154"/>
      <c r="C38" s="160"/>
      <c r="D38" s="156"/>
      <c r="E38" s="156"/>
    </row>
    <row r="39" spans="1:5" s="127" customFormat="1" ht="23.25" customHeight="1" x14ac:dyDescent="0.25">
      <c r="A39" s="122" t="s">
        <v>1016</v>
      </c>
      <c r="B39" s="123"/>
      <c r="C39" s="157"/>
      <c r="D39" s="158"/>
      <c r="E39" s="158"/>
    </row>
    <row r="40" spans="1:5" x14ac:dyDescent="0.3">
      <c r="A40" s="128" t="s">
        <v>988</v>
      </c>
      <c r="B40" s="129"/>
      <c r="C40" s="130">
        <v>80</v>
      </c>
      <c r="D40" s="131">
        <f>SUM(D41:D43)</f>
        <v>0</v>
      </c>
      <c r="E40" s="131">
        <f>SUM(E41:E43)</f>
        <v>0</v>
      </c>
    </row>
    <row r="41" spans="1:5" x14ac:dyDescent="0.3">
      <c r="A41" s="145"/>
      <c r="B41" s="140" t="s">
        <v>1017</v>
      </c>
      <c r="C41" s="141"/>
      <c r="D41" s="135">
        <v>0</v>
      </c>
      <c r="E41" s="135">
        <v>0</v>
      </c>
    </row>
    <row r="42" spans="1:5" x14ac:dyDescent="0.3">
      <c r="A42" s="146"/>
      <c r="B42" s="140" t="s">
        <v>1018</v>
      </c>
      <c r="C42" s="141"/>
      <c r="D42" s="135">
        <v>0</v>
      </c>
      <c r="E42" s="135">
        <v>0</v>
      </c>
    </row>
    <row r="43" spans="1:5" x14ac:dyDescent="0.3">
      <c r="A43" s="148"/>
      <c r="B43" s="143" t="s">
        <v>1019</v>
      </c>
      <c r="C43" s="141"/>
      <c r="D43" s="135">
        <v>0</v>
      </c>
      <c r="E43" s="135">
        <v>0</v>
      </c>
    </row>
    <row r="44" spans="1:5" x14ac:dyDescent="0.3">
      <c r="A44" s="128" t="s">
        <v>997</v>
      </c>
      <c r="B44" s="129"/>
      <c r="C44" s="130">
        <v>81</v>
      </c>
      <c r="D44" s="131">
        <f>SUM(D45:D47)</f>
        <v>83831.28</v>
      </c>
      <c r="E44" s="131">
        <f>SUM(E45:E47)</f>
        <v>31758.25</v>
      </c>
    </row>
    <row r="45" spans="1:5" x14ac:dyDescent="0.3">
      <c r="A45" s="145"/>
      <c r="B45" s="140" t="s">
        <v>1020</v>
      </c>
      <c r="C45" s="141"/>
      <c r="D45" s="135"/>
      <c r="E45" s="135">
        <v>0</v>
      </c>
    </row>
    <row r="46" spans="1:5" x14ac:dyDescent="0.3">
      <c r="A46" s="146"/>
      <c r="B46" s="143" t="s">
        <v>1021</v>
      </c>
      <c r="C46" s="141"/>
      <c r="D46" s="135">
        <v>0</v>
      </c>
      <c r="E46" s="135">
        <v>0</v>
      </c>
    </row>
    <row r="47" spans="1:5" x14ac:dyDescent="0.3">
      <c r="A47" s="148"/>
      <c r="B47" s="143" t="s">
        <v>1022</v>
      </c>
      <c r="C47" s="147"/>
      <c r="D47" s="135">
        <v>83831.28</v>
      </c>
      <c r="E47" s="135">
        <v>31758.25</v>
      </c>
    </row>
    <row r="48" spans="1:5" x14ac:dyDescent="0.3">
      <c r="A48" s="149" t="s">
        <v>1023</v>
      </c>
      <c r="B48" s="150"/>
      <c r="C48" s="151"/>
      <c r="D48" s="152">
        <f>+D40-D44</f>
        <v>-83831.28</v>
      </c>
      <c r="E48" s="152">
        <f>+E40-E44</f>
        <v>-31758.25</v>
      </c>
    </row>
    <row r="49" spans="1:5" x14ac:dyDescent="0.3">
      <c r="A49" s="161"/>
      <c r="B49" s="161"/>
      <c r="C49" s="162"/>
      <c r="D49" s="163"/>
      <c r="E49" s="163"/>
    </row>
    <row r="50" spans="1:5" ht="16.5" customHeight="1" x14ac:dyDescent="0.3">
      <c r="A50" s="164" t="s">
        <v>1024</v>
      </c>
      <c r="B50" s="165"/>
      <c r="C50" s="166"/>
      <c r="D50" s="167">
        <f>+D22+D37+D48</f>
        <v>-178696.15999999963</v>
      </c>
      <c r="E50" s="167">
        <f>+E22+E37+E48</f>
        <v>-1087445.81</v>
      </c>
    </row>
    <row r="51" spans="1:5" x14ac:dyDescent="0.3">
      <c r="A51" s="168"/>
      <c r="B51" s="168"/>
      <c r="C51" s="169"/>
      <c r="D51" s="170"/>
      <c r="E51" s="170"/>
    </row>
    <row r="52" spans="1:5" x14ac:dyDescent="0.3">
      <c r="A52" s="220" t="s">
        <v>1025</v>
      </c>
      <c r="B52" s="220"/>
      <c r="C52" s="171"/>
      <c r="D52" s="172">
        <v>0</v>
      </c>
      <c r="E52" s="172">
        <v>0</v>
      </c>
    </row>
    <row r="53" spans="1:5" x14ac:dyDescent="0.3">
      <c r="A53" s="173" t="s">
        <v>1026</v>
      </c>
      <c r="B53" s="174"/>
      <c r="C53" s="147"/>
      <c r="D53" s="172">
        <v>955836.45</v>
      </c>
      <c r="E53" s="172">
        <v>2043282.2576300001</v>
      </c>
    </row>
    <row r="54" spans="1:5" s="80" customFormat="1" ht="24" customHeight="1" x14ac:dyDescent="0.25">
      <c r="A54" s="175" t="s">
        <v>1027</v>
      </c>
      <c r="B54" s="176"/>
      <c r="C54" s="177">
        <v>82</v>
      </c>
      <c r="D54" s="178">
        <f>+D50+D52+D53</f>
        <v>777140.29000000027</v>
      </c>
      <c r="E54" s="178">
        <f>+E50+E52+E53</f>
        <v>955836.44763000007</v>
      </c>
    </row>
    <row r="55" spans="1:5" x14ac:dyDescent="0.3">
      <c r="A55" s="161"/>
      <c r="B55" s="161"/>
      <c r="C55" s="162"/>
      <c r="D55" s="179"/>
      <c r="E55" s="179"/>
    </row>
    <row r="56" spans="1:5" x14ac:dyDescent="0.3">
      <c r="A56" s="161"/>
      <c r="B56" s="54"/>
      <c r="C56" s="162"/>
      <c r="D56" s="179"/>
      <c r="E56" s="179"/>
    </row>
    <row r="57" spans="1:5" x14ac:dyDescent="0.3">
      <c r="A57" s="180"/>
      <c r="B57" s="54"/>
      <c r="C57" s="162"/>
      <c r="D57" s="179"/>
      <c r="E57" s="179"/>
    </row>
    <row r="58" spans="1:5" x14ac:dyDescent="0.3">
      <c r="A58" s="180"/>
      <c r="B58" s="54"/>
      <c r="C58" s="162"/>
      <c r="D58" s="179"/>
      <c r="E58" s="179"/>
    </row>
    <row r="59" spans="1:5" x14ac:dyDescent="0.3">
      <c r="A59" s="180"/>
      <c r="B59" s="56" t="s">
        <v>359</v>
      </c>
    </row>
    <row r="60" spans="1:5" x14ac:dyDescent="0.3">
      <c r="B60" s="10"/>
    </row>
    <row r="61" spans="1:5" x14ac:dyDescent="0.3">
      <c r="B61" s="54"/>
    </row>
    <row r="62" spans="1:5" x14ac:dyDescent="0.3">
      <c r="B62" s="54"/>
    </row>
    <row r="63" spans="1:5" x14ac:dyDescent="0.3">
      <c r="B63" s="54"/>
    </row>
    <row r="64" spans="1:5" x14ac:dyDescent="0.3">
      <c r="B64" s="56" t="s">
        <v>360</v>
      </c>
    </row>
    <row r="65" spans="2:2" x14ac:dyDescent="0.3">
      <c r="B65" s="10"/>
    </row>
    <row r="66" spans="2:2" x14ac:dyDescent="0.3">
      <c r="B66" s="54"/>
    </row>
    <row r="67" spans="2:2" x14ac:dyDescent="0.3">
      <c r="B67" s="54"/>
    </row>
    <row r="68" spans="2:2" x14ac:dyDescent="0.3">
      <c r="B68" s="54"/>
    </row>
    <row r="69" spans="2:2" x14ac:dyDescent="0.3">
      <c r="B69" s="56" t="s">
        <v>361</v>
      </c>
    </row>
  </sheetData>
  <protectedRanges>
    <protectedRange sqref="E52:E53" name="Rango4_1"/>
    <protectedRange sqref="B61 B56 B66" name="Rango2_1_1"/>
    <protectedRange sqref="D8:E15 D17:E21 D26:E30 D32:E36 D41:E43 D45:E47" name="Rango1_1"/>
    <protectedRange sqref="D52:D53" name="Rango3_1"/>
  </protectedRanges>
  <mergeCells count="5">
    <mergeCell ref="A1:E1"/>
    <mergeCell ref="A2:E2"/>
    <mergeCell ref="A3:E3"/>
    <mergeCell ref="A4:E4"/>
    <mergeCell ref="A52:B52"/>
  </mergeCells>
  <pageMargins left="0.7" right="0.7" top="0.75" bottom="0.75" header="0.3" footer="0.3"/>
  <pageSetup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selection activeCell="B1" sqref="B1:K1"/>
    </sheetView>
  </sheetViews>
  <sheetFormatPr baseColWidth="10" defaultColWidth="11.42578125" defaultRowHeight="16.5" x14ac:dyDescent="0.25"/>
  <cols>
    <col min="1" max="1" width="12.42578125" style="182" customWidth="1"/>
    <col min="2" max="2" width="54.42578125" style="127" customWidth="1"/>
    <col min="3" max="3" width="7.7109375" style="127" customWidth="1"/>
    <col min="4" max="4" width="24.85546875" style="127" customWidth="1"/>
    <col min="5" max="8" width="24.85546875" style="85" customWidth="1"/>
    <col min="9" max="11" width="24.85546875" style="127" customWidth="1"/>
    <col min="12" max="256" width="11.42578125" style="127"/>
    <col min="257" max="257" width="12.42578125" style="127" customWidth="1"/>
    <col min="258" max="258" width="54.42578125" style="127" customWidth="1"/>
    <col min="259" max="259" width="7.7109375" style="127" customWidth="1"/>
    <col min="260" max="267" width="14.42578125" style="127" customWidth="1"/>
    <col min="268" max="512" width="11.42578125" style="127"/>
    <col min="513" max="513" width="12.42578125" style="127" customWidth="1"/>
    <col min="514" max="514" width="54.42578125" style="127" customWidth="1"/>
    <col min="515" max="515" width="7.7109375" style="127" customWidth="1"/>
    <col min="516" max="523" width="14.42578125" style="127" customWidth="1"/>
    <col min="524" max="768" width="11.42578125" style="127"/>
    <col min="769" max="769" width="12.42578125" style="127" customWidth="1"/>
    <col min="770" max="770" width="54.42578125" style="127" customWidth="1"/>
    <col min="771" max="771" width="7.7109375" style="127" customWidth="1"/>
    <col min="772" max="779" width="14.42578125" style="127" customWidth="1"/>
    <col min="780" max="1024" width="11.42578125" style="127"/>
    <col min="1025" max="1025" width="12.42578125" style="127" customWidth="1"/>
    <col min="1026" max="1026" width="54.42578125" style="127" customWidth="1"/>
    <col min="1027" max="1027" width="7.7109375" style="127" customWidth="1"/>
    <col min="1028" max="1035" width="14.42578125" style="127" customWidth="1"/>
    <col min="1036" max="1280" width="11.42578125" style="127"/>
    <col min="1281" max="1281" width="12.42578125" style="127" customWidth="1"/>
    <col min="1282" max="1282" width="54.42578125" style="127" customWidth="1"/>
    <col min="1283" max="1283" width="7.7109375" style="127" customWidth="1"/>
    <col min="1284" max="1291" width="14.42578125" style="127" customWidth="1"/>
    <col min="1292" max="1536" width="11.42578125" style="127"/>
    <col min="1537" max="1537" width="12.42578125" style="127" customWidth="1"/>
    <col min="1538" max="1538" width="54.42578125" style="127" customWidth="1"/>
    <col min="1539" max="1539" width="7.7109375" style="127" customWidth="1"/>
    <col min="1540" max="1547" width="14.42578125" style="127" customWidth="1"/>
    <col min="1548" max="1792" width="11.42578125" style="127"/>
    <col min="1793" max="1793" width="12.42578125" style="127" customWidth="1"/>
    <col min="1794" max="1794" width="54.42578125" style="127" customWidth="1"/>
    <col min="1795" max="1795" width="7.7109375" style="127" customWidth="1"/>
    <col min="1796" max="1803" width="14.42578125" style="127" customWidth="1"/>
    <col min="1804" max="2048" width="11.42578125" style="127"/>
    <col min="2049" max="2049" width="12.42578125" style="127" customWidth="1"/>
    <col min="2050" max="2050" width="54.42578125" style="127" customWidth="1"/>
    <col min="2051" max="2051" width="7.7109375" style="127" customWidth="1"/>
    <col min="2052" max="2059" width="14.42578125" style="127" customWidth="1"/>
    <col min="2060" max="2304" width="11.42578125" style="127"/>
    <col min="2305" max="2305" width="12.42578125" style="127" customWidth="1"/>
    <col min="2306" max="2306" width="54.42578125" style="127" customWidth="1"/>
    <col min="2307" max="2307" width="7.7109375" style="127" customWidth="1"/>
    <col min="2308" max="2315" width="14.42578125" style="127" customWidth="1"/>
    <col min="2316" max="2560" width="11.42578125" style="127"/>
    <col min="2561" max="2561" width="12.42578125" style="127" customWidth="1"/>
    <col min="2562" max="2562" width="54.42578125" style="127" customWidth="1"/>
    <col min="2563" max="2563" width="7.7109375" style="127" customWidth="1"/>
    <col min="2564" max="2571" width="14.42578125" style="127" customWidth="1"/>
    <col min="2572" max="2816" width="11.42578125" style="127"/>
    <col min="2817" max="2817" width="12.42578125" style="127" customWidth="1"/>
    <col min="2818" max="2818" width="54.42578125" style="127" customWidth="1"/>
    <col min="2819" max="2819" width="7.7109375" style="127" customWidth="1"/>
    <col min="2820" max="2827" width="14.42578125" style="127" customWidth="1"/>
    <col min="2828" max="3072" width="11.42578125" style="127"/>
    <col min="3073" max="3073" width="12.42578125" style="127" customWidth="1"/>
    <col min="3074" max="3074" width="54.42578125" style="127" customWidth="1"/>
    <col min="3075" max="3075" width="7.7109375" style="127" customWidth="1"/>
    <col min="3076" max="3083" width="14.42578125" style="127" customWidth="1"/>
    <col min="3084" max="3328" width="11.42578125" style="127"/>
    <col min="3329" max="3329" width="12.42578125" style="127" customWidth="1"/>
    <col min="3330" max="3330" width="54.42578125" style="127" customWidth="1"/>
    <col min="3331" max="3331" width="7.7109375" style="127" customWidth="1"/>
    <col min="3332" max="3339" width="14.42578125" style="127" customWidth="1"/>
    <col min="3340" max="3584" width="11.42578125" style="127"/>
    <col min="3585" max="3585" width="12.42578125" style="127" customWidth="1"/>
    <col min="3586" max="3586" width="54.42578125" style="127" customWidth="1"/>
    <col min="3587" max="3587" width="7.7109375" style="127" customWidth="1"/>
    <col min="3588" max="3595" width="14.42578125" style="127" customWidth="1"/>
    <col min="3596" max="3840" width="11.42578125" style="127"/>
    <col min="3841" max="3841" width="12.42578125" style="127" customWidth="1"/>
    <col min="3842" max="3842" width="54.42578125" style="127" customWidth="1"/>
    <col min="3843" max="3843" width="7.7109375" style="127" customWidth="1"/>
    <col min="3844" max="3851" width="14.42578125" style="127" customWidth="1"/>
    <col min="3852" max="4096" width="11.42578125" style="127"/>
    <col min="4097" max="4097" width="12.42578125" style="127" customWidth="1"/>
    <col min="4098" max="4098" width="54.42578125" style="127" customWidth="1"/>
    <col min="4099" max="4099" width="7.7109375" style="127" customWidth="1"/>
    <col min="4100" max="4107" width="14.42578125" style="127" customWidth="1"/>
    <col min="4108" max="4352" width="11.42578125" style="127"/>
    <col min="4353" max="4353" width="12.42578125" style="127" customWidth="1"/>
    <col min="4354" max="4354" width="54.42578125" style="127" customWidth="1"/>
    <col min="4355" max="4355" width="7.7109375" style="127" customWidth="1"/>
    <col min="4356" max="4363" width="14.42578125" style="127" customWidth="1"/>
    <col min="4364" max="4608" width="11.42578125" style="127"/>
    <col min="4609" max="4609" width="12.42578125" style="127" customWidth="1"/>
    <col min="4610" max="4610" width="54.42578125" style="127" customWidth="1"/>
    <col min="4611" max="4611" width="7.7109375" style="127" customWidth="1"/>
    <col min="4612" max="4619" width="14.42578125" style="127" customWidth="1"/>
    <col min="4620" max="4864" width="11.42578125" style="127"/>
    <col min="4865" max="4865" width="12.42578125" style="127" customWidth="1"/>
    <col min="4866" max="4866" width="54.42578125" style="127" customWidth="1"/>
    <col min="4867" max="4867" width="7.7109375" style="127" customWidth="1"/>
    <col min="4868" max="4875" width="14.42578125" style="127" customWidth="1"/>
    <col min="4876" max="5120" width="11.42578125" style="127"/>
    <col min="5121" max="5121" width="12.42578125" style="127" customWidth="1"/>
    <col min="5122" max="5122" width="54.42578125" style="127" customWidth="1"/>
    <col min="5123" max="5123" width="7.7109375" style="127" customWidth="1"/>
    <col min="5124" max="5131" width="14.42578125" style="127" customWidth="1"/>
    <col min="5132" max="5376" width="11.42578125" style="127"/>
    <col min="5377" max="5377" width="12.42578125" style="127" customWidth="1"/>
    <col min="5378" max="5378" width="54.42578125" style="127" customWidth="1"/>
    <col min="5379" max="5379" width="7.7109375" style="127" customWidth="1"/>
    <col min="5380" max="5387" width="14.42578125" style="127" customWidth="1"/>
    <col min="5388" max="5632" width="11.42578125" style="127"/>
    <col min="5633" max="5633" width="12.42578125" style="127" customWidth="1"/>
    <col min="5634" max="5634" width="54.42578125" style="127" customWidth="1"/>
    <col min="5635" max="5635" width="7.7109375" style="127" customWidth="1"/>
    <col min="5636" max="5643" width="14.42578125" style="127" customWidth="1"/>
    <col min="5644" max="5888" width="11.42578125" style="127"/>
    <col min="5889" max="5889" width="12.42578125" style="127" customWidth="1"/>
    <col min="5890" max="5890" width="54.42578125" style="127" customWidth="1"/>
    <col min="5891" max="5891" width="7.7109375" style="127" customWidth="1"/>
    <col min="5892" max="5899" width="14.42578125" style="127" customWidth="1"/>
    <col min="5900" max="6144" width="11.42578125" style="127"/>
    <col min="6145" max="6145" width="12.42578125" style="127" customWidth="1"/>
    <col min="6146" max="6146" width="54.42578125" style="127" customWidth="1"/>
    <col min="6147" max="6147" width="7.7109375" style="127" customWidth="1"/>
    <col min="6148" max="6155" width="14.42578125" style="127" customWidth="1"/>
    <col min="6156" max="6400" width="11.42578125" style="127"/>
    <col min="6401" max="6401" width="12.42578125" style="127" customWidth="1"/>
    <col min="6402" max="6402" width="54.42578125" style="127" customWidth="1"/>
    <col min="6403" max="6403" width="7.7109375" style="127" customWidth="1"/>
    <col min="6404" max="6411" width="14.42578125" style="127" customWidth="1"/>
    <col min="6412" max="6656" width="11.42578125" style="127"/>
    <col min="6657" max="6657" width="12.42578125" style="127" customWidth="1"/>
    <col min="6658" max="6658" width="54.42578125" style="127" customWidth="1"/>
    <col min="6659" max="6659" width="7.7109375" style="127" customWidth="1"/>
    <col min="6660" max="6667" width="14.42578125" style="127" customWidth="1"/>
    <col min="6668" max="6912" width="11.42578125" style="127"/>
    <col min="6913" max="6913" width="12.42578125" style="127" customWidth="1"/>
    <col min="6914" max="6914" width="54.42578125" style="127" customWidth="1"/>
    <col min="6915" max="6915" width="7.7109375" style="127" customWidth="1"/>
    <col min="6916" max="6923" width="14.42578125" style="127" customWidth="1"/>
    <col min="6924" max="7168" width="11.42578125" style="127"/>
    <col min="7169" max="7169" width="12.42578125" style="127" customWidth="1"/>
    <col min="7170" max="7170" width="54.42578125" style="127" customWidth="1"/>
    <col min="7171" max="7171" width="7.7109375" style="127" customWidth="1"/>
    <col min="7172" max="7179" width="14.42578125" style="127" customWidth="1"/>
    <col min="7180" max="7424" width="11.42578125" style="127"/>
    <col min="7425" max="7425" width="12.42578125" style="127" customWidth="1"/>
    <col min="7426" max="7426" width="54.42578125" style="127" customWidth="1"/>
    <col min="7427" max="7427" width="7.7109375" style="127" customWidth="1"/>
    <col min="7428" max="7435" width="14.42578125" style="127" customWidth="1"/>
    <col min="7436" max="7680" width="11.42578125" style="127"/>
    <col min="7681" max="7681" width="12.42578125" style="127" customWidth="1"/>
    <col min="7682" max="7682" width="54.42578125" style="127" customWidth="1"/>
    <col min="7683" max="7683" width="7.7109375" style="127" customWidth="1"/>
    <col min="7684" max="7691" width="14.42578125" style="127" customWidth="1"/>
    <col min="7692" max="7936" width="11.42578125" style="127"/>
    <col min="7937" max="7937" width="12.42578125" style="127" customWidth="1"/>
    <col min="7938" max="7938" width="54.42578125" style="127" customWidth="1"/>
    <col min="7939" max="7939" width="7.7109375" style="127" customWidth="1"/>
    <col min="7940" max="7947" width="14.42578125" style="127" customWidth="1"/>
    <col min="7948" max="8192" width="11.42578125" style="127"/>
    <col min="8193" max="8193" width="12.42578125" style="127" customWidth="1"/>
    <col min="8194" max="8194" width="54.42578125" style="127" customWidth="1"/>
    <col min="8195" max="8195" width="7.7109375" style="127" customWidth="1"/>
    <col min="8196" max="8203" width="14.42578125" style="127" customWidth="1"/>
    <col min="8204" max="8448" width="11.42578125" style="127"/>
    <col min="8449" max="8449" width="12.42578125" style="127" customWidth="1"/>
    <col min="8450" max="8450" width="54.42578125" style="127" customWidth="1"/>
    <col min="8451" max="8451" width="7.7109375" style="127" customWidth="1"/>
    <col min="8452" max="8459" width="14.42578125" style="127" customWidth="1"/>
    <col min="8460" max="8704" width="11.42578125" style="127"/>
    <col min="8705" max="8705" width="12.42578125" style="127" customWidth="1"/>
    <col min="8706" max="8706" width="54.42578125" style="127" customWidth="1"/>
    <col min="8707" max="8707" width="7.7109375" style="127" customWidth="1"/>
    <col min="8708" max="8715" width="14.42578125" style="127" customWidth="1"/>
    <col min="8716" max="8960" width="11.42578125" style="127"/>
    <col min="8961" max="8961" width="12.42578125" style="127" customWidth="1"/>
    <col min="8962" max="8962" width="54.42578125" style="127" customWidth="1"/>
    <col min="8963" max="8963" width="7.7109375" style="127" customWidth="1"/>
    <col min="8964" max="8971" width="14.42578125" style="127" customWidth="1"/>
    <col min="8972" max="9216" width="11.42578125" style="127"/>
    <col min="9217" max="9217" width="12.42578125" style="127" customWidth="1"/>
    <col min="9218" max="9218" width="54.42578125" style="127" customWidth="1"/>
    <col min="9219" max="9219" width="7.7109375" style="127" customWidth="1"/>
    <col min="9220" max="9227" width="14.42578125" style="127" customWidth="1"/>
    <col min="9228" max="9472" width="11.42578125" style="127"/>
    <col min="9473" max="9473" width="12.42578125" style="127" customWidth="1"/>
    <col min="9474" max="9474" width="54.42578125" style="127" customWidth="1"/>
    <col min="9475" max="9475" width="7.7109375" style="127" customWidth="1"/>
    <col min="9476" max="9483" width="14.42578125" style="127" customWidth="1"/>
    <col min="9484" max="9728" width="11.42578125" style="127"/>
    <col min="9729" max="9729" width="12.42578125" style="127" customWidth="1"/>
    <col min="9730" max="9730" width="54.42578125" style="127" customWidth="1"/>
    <col min="9731" max="9731" width="7.7109375" style="127" customWidth="1"/>
    <col min="9732" max="9739" width="14.42578125" style="127" customWidth="1"/>
    <col min="9740" max="9984" width="11.42578125" style="127"/>
    <col min="9985" max="9985" width="12.42578125" style="127" customWidth="1"/>
    <col min="9986" max="9986" width="54.42578125" style="127" customWidth="1"/>
    <col min="9987" max="9987" width="7.7109375" style="127" customWidth="1"/>
    <col min="9988" max="9995" width="14.42578125" style="127" customWidth="1"/>
    <col min="9996" max="10240" width="11.42578125" style="127"/>
    <col min="10241" max="10241" width="12.42578125" style="127" customWidth="1"/>
    <col min="10242" max="10242" width="54.42578125" style="127" customWidth="1"/>
    <col min="10243" max="10243" width="7.7109375" style="127" customWidth="1"/>
    <col min="10244" max="10251" width="14.42578125" style="127" customWidth="1"/>
    <col min="10252" max="10496" width="11.42578125" style="127"/>
    <col min="10497" max="10497" width="12.42578125" style="127" customWidth="1"/>
    <col min="10498" max="10498" width="54.42578125" style="127" customWidth="1"/>
    <col min="10499" max="10499" width="7.7109375" style="127" customWidth="1"/>
    <col min="10500" max="10507" width="14.42578125" style="127" customWidth="1"/>
    <col min="10508" max="10752" width="11.42578125" style="127"/>
    <col min="10753" max="10753" width="12.42578125" style="127" customWidth="1"/>
    <col min="10754" max="10754" width="54.42578125" style="127" customWidth="1"/>
    <col min="10755" max="10755" width="7.7109375" style="127" customWidth="1"/>
    <col min="10756" max="10763" width="14.42578125" style="127" customWidth="1"/>
    <col min="10764" max="11008" width="11.42578125" style="127"/>
    <col min="11009" max="11009" width="12.42578125" style="127" customWidth="1"/>
    <col min="11010" max="11010" width="54.42578125" style="127" customWidth="1"/>
    <col min="11011" max="11011" width="7.7109375" style="127" customWidth="1"/>
    <col min="11012" max="11019" width="14.42578125" style="127" customWidth="1"/>
    <col min="11020" max="11264" width="11.42578125" style="127"/>
    <col min="11265" max="11265" width="12.42578125" style="127" customWidth="1"/>
    <col min="11266" max="11266" width="54.42578125" style="127" customWidth="1"/>
    <col min="11267" max="11267" width="7.7109375" style="127" customWidth="1"/>
    <col min="11268" max="11275" width="14.42578125" style="127" customWidth="1"/>
    <col min="11276" max="11520" width="11.42578125" style="127"/>
    <col min="11521" max="11521" width="12.42578125" style="127" customWidth="1"/>
    <col min="11522" max="11522" width="54.42578125" style="127" customWidth="1"/>
    <col min="11523" max="11523" width="7.7109375" style="127" customWidth="1"/>
    <col min="11524" max="11531" width="14.42578125" style="127" customWidth="1"/>
    <col min="11532" max="11776" width="11.42578125" style="127"/>
    <col min="11777" max="11777" width="12.42578125" style="127" customWidth="1"/>
    <col min="11778" max="11778" width="54.42578125" style="127" customWidth="1"/>
    <col min="11779" max="11779" width="7.7109375" style="127" customWidth="1"/>
    <col min="11780" max="11787" width="14.42578125" style="127" customWidth="1"/>
    <col min="11788" max="12032" width="11.42578125" style="127"/>
    <col min="12033" max="12033" width="12.42578125" style="127" customWidth="1"/>
    <col min="12034" max="12034" width="54.42578125" style="127" customWidth="1"/>
    <col min="12035" max="12035" width="7.7109375" style="127" customWidth="1"/>
    <col min="12036" max="12043" width="14.42578125" style="127" customWidth="1"/>
    <col min="12044" max="12288" width="11.42578125" style="127"/>
    <col min="12289" max="12289" width="12.42578125" style="127" customWidth="1"/>
    <col min="12290" max="12290" width="54.42578125" style="127" customWidth="1"/>
    <col min="12291" max="12291" width="7.7109375" style="127" customWidth="1"/>
    <col min="12292" max="12299" width="14.42578125" style="127" customWidth="1"/>
    <col min="12300" max="12544" width="11.42578125" style="127"/>
    <col min="12545" max="12545" width="12.42578125" style="127" customWidth="1"/>
    <col min="12546" max="12546" width="54.42578125" style="127" customWidth="1"/>
    <col min="12547" max="12547" width="7.7109375" style="127" customWidth="1"/>
    <col min="12548" max="12555" width="14.42578125" style="127" customWidth="1"/>
    <col min="12556" max="12800" width="11.42578125" style="127"/>
    <col min="12801" max="12801" width="12.42578125" style="127" customWidth="1"/>
    <col min="12802" max="12802" width="54.42578125" style="127" customWidth="1"/>
    <col min="12803" max="12803" width="7.7109375" style="127" customWidth="1"/>
    <col min="12804" max="12811" width="14.42578125" style="127" customWidth="1"/>
    <col min="12812" max="13056" width="11.42578125" style="127"/>
    <col min="13057" max="13057" width="12.42578125" style="127" customWidth="1"/>
    <col min="13058" max="13058" width="54.42578125" style="127" customWidth="1"/>
    <col min="13059" max="13059" width="7.7109375" style="127" customWidth="1"/>
    <col min="13060" max="13067" width="14.42578125" style="127" customWidth="1"/>
    <col min="13068" max="13312" width="11.42578125" style="127"/>
    <col min="13313" max="13313" width="12.42578125" style="127" customWidth="1"/>
    <col min="13314" max="13314" width="54.42578125" style="127" customWidth="1"/>
    <col min="13315" max="13315" width="7.7109375" style="127" customWidth="1"/>
    <col min="13316" max="13323" width="14.42578125" style="127" customWidth="1"/>
    <col min="13324" max="13568" width="11.42578125" style="127"/>
    <col min="13569" max="13569" width="12.42578125" style="127" customWidth="1"/>
    <col min="13570" max="13570" width="54.42578125" style="127" customWidth="1"/>
    <col min="13571" max="13571" width="7.7109375" style="127" customWidth="1"/>
    <col min="13572" max="13579" width="14.42578125" style="127" customWidth="1"/>
    <col min="13580" max="13824" width="11.42578125" style="127"/>
    <col min="13825" max="13825" width="12.42578125" style="127" customWidth="1"/>
    <col min="13826" max="13826" width="54.42578125" style="127" customWidth="1"/>
    <col min="13827" max="13827" width="7.7109375" style="127" customWidth="1"/>
    <col min="13828" max="13835" width="14.42578125" style="127" customWidth="1"/>
    <col min="13836" max="14080" width="11.42578125" style="127"/>
    <col min="14081" max="14081" width="12.42578125" style="127" customWidth="1"/>
    <col min="14082" max="14082" width="54.42578125" style="127" customWidth="1"/>
    <col min="14083" max="14083" width="7.7109375" style="127" customWidth="1"/>
    <col min="14084" max="14091" width="14.42578125" style="127" customWidth="1"/>
    <col min="14092" max="14336" width="11.42578125" style="127"/>
    <col min="14337" max="14337" width="12.42578125" style="127" customWidth="1"/>
    <col min="14338" max="14338" width="54.42578125" style="127" customWidth="1"/>
    <col min="14339" max="14339" width="7.7109375" style="127" customWidth="1"/>
    <col min="14340" max="14347" width="14.42578125" style="127" customWidth="1"/>
    <col min="14348" max="14592" width="11.42578125" style="127"/>
    <col min="14593" max="14593" width="12.42578125" style="127" customWidth="1"/>
    <col min="14594" max="14594" width="54.42578125" style="127" customWidth="1"/>
    <col min="14595" max="14595" width="7.7109375" style="127" customWidth="1"/>
    <col min="14596" max="14603" width="14.42578125" style="127" customWidth="1"/>
    <col min="14604" max="14848" width="11.42578125" style="127"/>
    <col min="14849" max="14849" width="12.42578125" style="127" customWidth="1"/>
    <col min="14850" max="14850" width="54.42578125" style="127" customWidth="1"/>
    <col min="14851" max="14851" width="7.7109375" style="127" customWidth="1"/>
    <col min="14852" max="14859" width="14.42578125" style="127" customWidth="1"/>
    <col min="14860" max="15104" width="11.42578125" style="127"/>
    <col min="15105" max="15105" width="12.42578125" style="127" customWidth="1"/>
    <col min="15106" max="15106" width="54.42578125" style="127" customWidth="1"/>
    <col min="15107" max="15107" width="7.7109375" style="127" customWidth="1"/>
    <col min="15108" max="15115" width="14.42578125" style="127" customWidth="1"/>
    <col min="15116" max="15360" width="11.42578125" style="127"/>
    <col min="15361" max="15361" width="12.42578125" style="127" customWidth="1"/>
    <col min="15362" max="15362" width="54.42578125" style="127" customWidth="1"/>
    <col min="15363" max="15363" width="7.7109375" style="127" customWidth="1"/>
    <col min="15364" max="15371" width="14.42578125" style="127" customWidth="1"/>
    <col min="15372" max="15616" width="11.42578125" style="127"/>
    <col min="15617" max="15617" width="12.42578125" style="127" customWidth="1"/>
    <col min="15618" max="15618" width="54.42578125" style="127" customWidth="1"/>
    <col min="15619" max="15619" width="7.7109375" style="127" customWidth="1"/>
    <col min="15620" max="15627" width="14.42578125" style="127" customWidth="1"/>
    <col min="15628" max="15872" width="11.42578125" style="127"/>
    <col min="15873" max="15873" width="12.42578125" style="127" customWidth="1"/>
    <col min="15874" max="15874" width="54.42578125" style="127" customWidth="1"/>
    <col min="15875" max="15875" width="7.7109375" style="127" customWidth="1"/>
    <col min="15876" max="15883" width="14.42578125" style="127" customWidth="1"/>
    <col min="15884" max="16128" width="11.42578125" style="127"/>
    <col min="16129" max="16129" width="12.42578125" style="127" customWidth="1"/>
    <col min="16130" max="16130" width="54.42578125" style="127" customWidth="1"/>
    <col min="16131" max="16131" width="7.7109375" style="127" customWidth="1"/>
    <col min="16132" max="16139" width="14.42578125" style="127" customWidth="1"/>
    <col min="16140" max="16384" width="11.42578125" style="127"/>
  </cols>
  <sheetData>
    <row r="1" spans="1:11" ht="18" x14ac:dyDescent="0.25">
      <c r="B1" s="221" t="s">
        <v>1044</v>
      </c>
      <c r="C1" s="221"/>
      <c r="D1" s="221"/>
      <c r="E1" s="221"/>
      <c r="F1" s="221"/>
      <c r="G1" s="221"/>
      <c r="H1" s="221"/>
      <c r="I1" s="221"/>
      <c r="J1" s="221"/>
      <c r="K1" s="221"/>
    </row>
    <row r="2" spans="1:11" ht="4.5" customHeight="1" x14ac:dyDescent="0.25">
      <c r="B2" s="183"/>
      <c r="C2" s="184"/>
      <c r="D2" s="183"/>
      <c r="E2" s="183"/>
      <c r="F2" s="183"/>
      <c r="G2" s="183"/>
      <c r="H2" s="183"/>
      <c r="I2" s="183"/>
      <c r="J2" s="183"/>
      <c r="K2" s="183"/>
    </row>
    <row r="3" spans="1:11" s="185" customFormat="1" ht="18" x14ac:dyDescent="0.25">
      <c r="A3" s="216" t="s">
        <v>1028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</row>
    <row r="4" spans="1:11" s="185" customFormat="1" ht="18" x14ac:dyDescent="0.25">
      <c r="A4" s="9"/>
      <c r="B4" s="216" t="s">
        <v>1045</v>
      </c>
      <c r="C4" s="216"/>
      <c r="D4" s="216"/>
      <c r="E4" s="216"/>
      <c r="F4" s="216"/>
      <c r="G4" s="216"/>
      <c r="H4" s="216"/>
      <c r="I4" s="216"/>
      <c r="J4" s="216"/>
      <c r="K4" s="216"/>
    </row>
    <row r="5" spans="1:11" s="185" customFormat="1" ht="17.25" customHeight="1" x14ac:dyDescent="0.25">
      <c r="A5" s="222" t="s">
        <v>984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1" s="185" customFormat="1" ht="15" customHeight="1" x14ac:dyDescent="0.25">
      <c r="A6" s="223" t="s">
        <v>1029</v>
      </c>
      <c r="B6" s="223" t="s">
        <v>1030</v>
      </c>
      <c r="C6" s="226"/>
      <c r="D6" s="229" t="s">
        <v>299</v>
      </c>
      <c r="E6" s="232" t="s">
        <v>1031</v>
      </c>
      <c r="F6" s="232" t="s">
        <v>313</v>
      </c>
      <c r="G6" s="232" t="s">
        <v>320</v>
      </c>
      <c r="H6" s="232" t="s">
        <v>331</v>
      </c>
      <c r="I6" s="232" t="s">
        <v>1032</v>
      </c>
      <c r="J6" s="232" t="s">
        <v>1033</v>
      </c>
      <c r="K6" s="235" t="s">
        <v>1034</v>
      </c>
    </row>
    <row r="7" spans="1:11" ht="15" customHeight="1" x14ac:dyDescent="0.25">
      <c r="A7" s="224"/>
      <c r="B7" s="224"/>
      <c r="C7" s="227"/>
      <c r="D7" s="230"/>
      <c r="E7" s="233"/>
      <c r="F7" s="233"/>
      <c r="G7" s="233"/>
      <c r="H7" s="233"/>
      <c r="I7" s="233"/>
      <c r="J7" s="233"/>
      <c r="K7" s="236"/>
    </row>
    <row r="8" spans="1:11" s="186" customFormat="1" ht="15" customHeight="1" x14ac:dyDescent="0.25">
      <c r="A8" s="224"/>
      <c r="B8" s="224"/>
      <c r="C8" s="227"/>
      <c r="D8" s="231"/>
      <c r="E8" s="234"/>
      <c r="F8" s="234"/>
      <c r="G8" s="234"/>
      <c r="H8" s="234"/>
      <c r="I8" s="234"/>
      <c r="J8" s="234"/>
      <c r="K8" s="237"/>
    </row>
    <row r="9" spans="1:11" s="186" customFormat="1" ht="12" customHeight="1" x14ac:dyDescent="0.25">
      <c r="A9" s="224"/>
      <c r="B9" s="224"/>
      <c r="C9" s="227"/>
      <c r="D9" s="238">
        <v>311</v>
      </c>
      <c r="E9" s="238">
        <v>312</v>
      </c>
      <c r="F9" s="238">
        <v>313</v>
      </c>
      <c r="G9" s="238">
        <v>314</v>
      </c>
      <c r="H9" s="238">
        <v>315</v>
      </c>
      <c r="I9" s="238">
        <v>321</v>
      </c>
      <c r="J9" s="238">
        <v>322</v>
      </c>
      <c r="K9" s="240"/>
    </row>
    <row r="10" spans="1:11" ht="12" customHeight="1" x14ac:dyDescent="0.25">
      <c r="A10" s="224"/>
      <c r="B10" s="225"/>
      <c r="C10" s="228"/>
      <c r="D10" s="239"/>
      <c r="E10" s="239"/>
      <c r="F10" s="239"/>
      <c r="G10" s="239"/>
      <c r="H10" s="239"/>
      <c r="I10" s="239"/>
      <c r="J10" s="239"/>
      <c r="K10" s="241"/>
    </row>
    <row r="11" spans="1:11" ht="27" customHeight="1" x14ac:dyDescent="0.25">
      <c r="B11" s="215">
        <v>43070</v>
      </c>
      <c r="C11" s="187"/>
      <c r="D11" s="188">
        <v>7965128.9100000001</v>
      </c>
      <c r="E11" s="188">
        <v>330490.25</v>
      </c>
      <c r="F11" s="188">
        <v>6510091.0899999999</v>
      </c>
      <c r="G11" s="188">
        <v>0</v>
      </c>
      <c r="H11" s="188">
        <v>-4602623.54</v>
      </c>
      <c r="I11" s="188">
        <v>0</v>
      </c>
      <c r="J11" s="188">
        <v>0</v>
      </c>
      <c r="K11" s="188">
        <f>SUM(D11:J11)</f>
        <v>10203086.710000001</v>
      </c>
    </row>
    <row r="12" spans="1:11" s="189" customFormat="1" ht="25.5" customHeight="1" x14ac:dyDescent="0.25">
      <c r="A12" s="242" t="s">
        <v>1035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</row>
    <row r="13" spans="1:11" ht="29.25" customHeight="1" x14ac:dyDescent="0.25">
      <c r="A13" s="190" t="s">
        <v>301</v>
      </c>
      <c r="B13" s="191" t="s">
        <v>302</v>
      </c>
      <c r="C13" s="192"/>
      <c r="D13" s="193">
        <v>0</v>
      </c>
      <c r="E13" s="194"/>
      <c r="F13" s="195"/>
      <c r="G13" s="195"/>
      <c r="H13" s="195"/>
      <c r="I13" s="195"/>
      <c r="J13" s="195"/>
      <c r="K13" s="188">
        <f t="shared" ref="K13:K30" si="0">SUM(D13:J13)</f>
        <v>0</v>
      </c>
    </row>
    <row r="14" spans="1:11" ht="26.25" customHeight="1" x14ac:dyDescent="0.25">
      <c r="A14" s="190" t="s">
        <v>303</v>
      </c>
      <c r="B14" s="191" t="s">
        <v>304</v>
      </c>
      <c r="C14" s="192"/>
      <c r="D14" s="193">
        <v>0</v>
      </c>
      <c r="E14" s="194"/>
      <c r="F14" s="195"/>
      <c r="G14" s="195"/>
      <c r="H14" s="195"/>
      <c r="I14" s="195"/>
      <c r="J14" s="195"/>
      <c r="K14" s="188">
        <f t="shared" si="0"/>
        <v>0</v>
      </c>
    </row>
    <row r="15" spans="1:11" s="196" customFormat="1" ht="28.5" customHeight="1" x14ac:dyDescent="0.25">
      <c r="A15" s="190" t="s">
        <v>308</v>
      </c>
      <c r="B15" s="191" t="s">
        <v>309</v>
      </c>
      <c r="C15" s="192"/>
      <c r="D15" s="195"/>
      <c r="E15" s="193">
        <v>0</v>
      </c>
      <c r="F15" s="195"/>
      <c r="G15" s="195"/>
      <c r="H15" s="195"/>
      <c r="I15" s="195"/>
      <c r="J15" s="195"/>
      <c r="K15" s="188">
        <f t="shared" si="0"/>
        <v>0</v>
      </c>
    </row>
    <row r="16" spans="1:11" ht="26.25" customHeight="1" x14ac:dyDescent="0.25">
      <c r="A16" s="190" t="s">
        <v>310</v>
      </c>
      <c r="B16" s="191" t="s">
        <v>311</v>
      </c>
      <c r="C16" s="192"/>
      <c r="D16" s="195"/>
      <c r="E16" s="193">
        <v>0</v>
      </c>
      <c r="F16" s="195"/>
      <c r="G16" s="195"/>
      <c r="H16" s="195"/>
      <c r="I16" s="195"/>
      <c r="J16" s="195"/>
      <c r="K16" s="188">
        <f t="shared" si="0"/>
        <v>0</v>
      </c>
    </row>
    <row r="17" spans="1:11" ht="26.25" customHeight="1" x14ac:dyDescent="0.25">
      <c r="A17" s="197" t="s">
        <v>315</v>
      </c>
      <c r="B17" s="191" t="s">
        <v>316</v>
      </c>
      <c r="C17" s="192"/>
      <c r="D17" s="195"/>
      <c r="E17" s="195"/>
      <c r="F17" s="193">
        <v>0</v>
      </c>
      <c r="G17" s="198"/>
      <c r="H17" s="198"/>
      <c r="I17" s="195"/>
      <c r="J17" s="195"/>
      <c r="K17" s="188">
        <f t="shared" si="0"/>
        <v>0</v>
      </c>
    </row>
    <row r="18" spans="1:11" ht="26.25" customHeight="1" x14ac:dyDescent="0.25">
      <c r="A18" s="197" t="s">
        <v>317</v>
      </c>
      <c r="B18" s="191" t="s">
        <v>318</v>
      </c>
      <c r="C18" s="192"/>
      <c r="D18" s="195"/>
      <c r="E18" s="195"/>
      <c r="F18" s="193">
        <v>0</v>
      </c>
      <c r="G18" s="195"/>
      <c r="H18" s="195"/>
      <c r="I18" s="195"/>
      <c r="J18" s="195"/>
      <c r="K18" s="188">
        <f t="shared" si="0"/>
        <v>0</v>
      </c>
    </row>
    <row r="19" spans="1:11" ht="26.25" customHeight="1" x14ac:dyDescent="0.25">
      <c r="A19" s="190" t="s">
        <v>322</v>
      </c>
      <c r="B19" s="191" t="s">
        <v>323</v>
      </c>
      <c r="C19" s="192"/>
      <c r="D19" s="195"/>
      <c r="E19" s="195"/>
      <c r="F19" s="199"/>
      <c r="G19" s="193">
        <v>0</v>
      </c>
      <c r="H19" s="198"/>
      <c r="I19" s="195"/>
      <c r="J19" s="195"/>
      <c r="K19" s="188">
        <f t="shared" si="0"/>
        <v>0</v>
      </c>
    </row>
    <row r="20" spans="1:11" ht="26.25" customHeight="1" x14ac:dyDescent="0.25">
      <c r="A20" s="190" t="s">
        <v>324</v>
      </c>
      <c r="B20" s="191" t="s">
        <v>325</v>
      </c>
      <c r="C20" s="200"/>
      <c r="D20" s="195"/>
      <c r="E20" s="195"/>
      <c r="F20" s="199"/>
      <c r="G20" s="193">
        <v>0</v>
      </c>
      <c r="H20" s="195"/>
      <c r="I20" s="195"/>
      <c r="J20" s="195"/>
      <c r="K20" s="188">
        <f t="shared" si="0"/>
        <v>0</v>
      </c>
    </row>
    <row r="21" spans="1:11" ht="26.25" customHeight="1" x14ac:dyDescent="0.25">
      <c r="A21" s="190" t="s">
        <v>326</v>
      </c>
      <c r="B21" s="191" t="s">
        <v>327</v>
      </c>
      <c r="C21" s="192"/>
      <c r="D21" s="195"/>
      <c r="E21" s="195"/>
      <c r="F21" s="199"/>
      <c r="G21" s="193">
        <v>0</v>
      </c>
      <c r="H21" s="195"/>
      <c r="I21" s="198"/>
      <c r="J21" s="198"/>
      <c r="K21" s="188">
        <f t="shared" si="0"/>
        <v>0</v>
      </c>
    </row>
    <row r="22" spans="1:11" ht="26.25" customHeight="1" x14ac:dyDescent="0.25">
      <c r="A22" s="190" t="s">
        <v>328</v>
      </c>
      <c r="B22" s="191" t="s">
        <v>329</v>
      </c>
      <c r="C22" s="201"/>
      <c r="D22" s="195"/>
      <c r="E22" s="195"/>
      <c r="F22" s="199"/>
      <c r="G22" s="193">
        <v>0</v>
      </c>
      <c r="H22" s="195"/>
      <c r="I22" s="195"/>
      <c r="J22" s="195"/>
      <c r="K22" s="188">
        <f t="shared" si="0"/>
        <v>0</v>
      </c>
    </row>
    <row r="23" spans="1:11" ht="26.25" customHeight="1" x14ac:dyDescent="0.25">
      <c r="A23" s="190" t="s">
        <v>333</v>
      </c>
      <c r="B23" s="191" t="s">
        <v>334</v>
      </c>
      <c r="C23" s="192"/>
      <c r="D23" s="195"/>
      <c r="E23" s="195"/>
      <c r="F23" s="195"/>
      <c r="G23" s="195"/>
      <c r="H23" s="193">
        <v>-407.64</v>
      </c>
      <c r="I23" s="195"/>
      <c r="J23" s="195"/>
      <c r="K23" s="188">
        <f t="shared" si="0"/>
        <v>-407.64</v>
      </c>
    </row>
    <row r="24" spans="1:11" ht="26.25" customHeight="1" x14ac:dyDescent="0.25">
      <c r="A24" s="190" t="s">
        <v>335</v>
      </c>
      <c r="B24" s="191" t="s">
        <v>336</v>
      </c>
      <c r="C24" s="201"/>
      <c r="D24" s="195"/>
      <c r="E24" s="195"/>
      <c r="F24" s="195"/>
      <c r="G24" s="195"/>
      <c r="H24" s="193">
        <v>-107531.52</v>
      </c>
      <c r="I24" s="195"/>
      <c r="J24" s="195"/>
      <c r="K24" s="188">
        <f t="shared" si="0"/>
        <v>-107531.52</v>
      </c>
    </row>
    <row r="25" spans="1:11" ht="33.75" customHeight="1" x14ac:dyDescent="0.25">
      <c r="A25" s="190" t="s">
        <v>342</v>
      </c>
      <c r="B25" s="191" t="s">
        <v>343</v>
      </c>
      <c r="C25" s="192"/>
      <c r="D25" s="195"/>
      <c r="E25" s="195"/>
      <c r="F25" s="195"/>
      <c r="G25" s="195"/>
      <c r="H25" s="198"/>
      <c r="I25" s="193">
        <v>0</v>
      </c>
      <c r="J25" s="195"/>
      <c r="K25" s="188">
        <f t="shared" si="0"/>
        <v>0</v>
      </c>
    </row>
    <row r="26" spans="1:11" ht="33.75" customHeight="1" x14ac:dyDescent="0.25">
      <c r="A26" s="190" t="s">
        <v>344</v>
      </c>
      <c r="B26" s="191" t="s">
        <v>345</v>
      </c>
      <c r="C26" s="192"/>
      <c r="D26" s="195"/>
      <c r="E26" s="195"/>
      <c r="F26" s="195"/>
      <c r="G26" s="195"/>
      <c r="H26" s="195"/>
      <c r="I26" s="193">
        <v>0</v>
      </c>
      <c r="J26" s="195"/>
      <c r="K26" s="188">
        <f t="shared" si="0"/>
        <v>0</v>
      </c>
    </row>
    <row r="27" spans="1:11" ht="33.75" customHeight="1" x14ac:dyDescent="0.25">
      <c r="A27" s="190" t="s">
        <v>349</v>
      </c>
      <c r="B27" s="191" t="s">
        <v>350</v>
      </c>
      <c r="C27" s="192"/>
      <c r="D27" s="195"/>
      <c r="E27" s="195"/>
      <c r="F27" s="195"/>
      <c r="G27" s="195"/>
      <c r="H27" s="195"/>
      <c r="I27" s="195"/>
      <c r="J27" s="202">
        <v>0</v>
      </c>
      <c r="K27" s="188">
        <f t="shared" si="0"/>
        <v>0</v>
      </c>
    </row>
    <row r="28" spans="1:11" ht="33.75" customHeight="1" x14ac:dyDescent="0.25">
      <c r="A28" s="190" t="s">
        <v>351</v>
      </c>
      <c r="B28" s="191" t="s">
        <v>352</v>
      </c>
      <c r="C28" s="192"/>
      <c r="D28" s="195"/>
      <c r="E28" s="195"/>
      <c r="F28" s="195"/>
      <c r="G28" s="195"/>
      <c r="H28" s="195"/>
      <c r="I28" s="195"/>
      <c r="J28" s="202">
        <v>0</v>
      </c>
      <c r="K28" s="188">
        <f t="shared" si="0"/>
        <v>0</v>
      </c>
    </row>
    <row r="29" spans="1:11" ht="33.75" customHeight="1" x14ac:dyDescent="0.25">
      <c r="A29" s="190" t="s">
        <v>353</v>
      </c>
      <c r="B29" s="191" t="s">
        <v>354</v>
      </c>
      <c r="C29" s="192"/>
      <c r="D29" s="195"/>
      <c r="E29" s="195"/>
      <c r="F29" s="195"/>
      <c r="G29" s="195"/>
      <c r="H29" s="195"/>
      <c r="I29" s="195"/>
      <c r="J29" s="202">
        <v>0</v>
      </c>
      <c r="K29" s="188">
        <f t="shared" si="0"/>
        <v>0</v>
      </c>
    </row>
    <row r="30" spans="1:11" ht="33.75" customHeight="1" x14ac:dyDescent="0.25">
      <c r="A30" s="190" t="s">
        <v>355</v>
      </c>
      <c r="B30" s="191" t="s">
        <v>356</v>
      </c>
      <c r="C30" s="192"/>
      <c r="D30" s="195"/>
      <c r="E30" s="195"/>
      <c r="F30" s="195"/>
      <c r="G30" s="195"/>
      <c r="H30" s="195"/>
      <c r="I30" s="195"/>
      <c r="J30" s="202">
        <v>0</v>
      </c>
      <c r="K30" s="188">
        <f t="shared" si="0"/>
        <v>0</v>
      </c>
    </row>
    <row r="31" spans="1:11" ht="26.25" customHeight="1" x14ac:dyDescent="0.25">
      <c r="A31" s="203"/>
      <c r="B31" s="204" t="s">
        <v>1036</v>
      </c>
      <c r="C31" s="203"/>
      <c r="D31" s="205">
        <f>SUM(D13:D30)</f>
        <v>0</v>
      </c>
      <c r="E31" s="205">
        <f t="shared" ref="E31:K31" si="1">SUM(E13:E30)</f>
        <v>0</v>
      </c>
      <c r="F31" s="205">
        <f t="shared" si="1"/>
        <v>0</v>
      </c>
      <c r="G31" s="205">
        <f t="shared" si="1"/>
        <v>0</v>
      </c>
      <c r="H31" s="205">
        <f t="shared" si="1"/>
        <v>-107939.16</v>
      </c>
      <c r="I31" s="205">
        <f t="shared" si="1"/>
        <v>0</v>
      </c>
      <c r="J31" s="205">
        <f t="shared" si="1"/>
        <v>0</v>
      </c>
      <c r="K31" s="205">
        <f t="shared" si="1"/>
        <v>-107939.16</v>
      </c>
    </row>
    <row r="32" spans="1:11" ht="26.25" customHeight="1" x14ac:dyDescent="0.25">
      <c r="A32" s="206"/>
      <c r="B32" s="207" t="s">
        <v>1037</v>
      </c>
      <c r="C32" s="208"/>
      <c r="D32" s="209">
        <f>+D31+D11+D12</f>
        <v>7965128.9100000001</v>
      </c>
      <c r="E32" s="209">
        <f t="shared" ref="E32:K32" si="2">+E31+E11+E12</f>
        <v>330490.25</v>
      </c>
      <c r="F32" s="209">
        <f t="shared" si="2"/>
        <v>6510091.0899999999</v>
      </c>
      <c r="G32" s="209">
        <f t="shared" si="2"/>
        <v>0</v>
      </c>
      <c r="H32" s="209">
        <f t="shared" si="2"/>
        <v>-4710562.7</v>
      </c>
      <c r="I32" s="209">
        <f t="shared" si="2"/>
        <v>0</v>
      </c>
      <c r="J32" s="209">
        <f t="shared" si="2"/>
        <v>0</v>
      </c>
      <c r="K32" s="209">
        <f t="shared" si="2"/>
        <v>10095147.550000001</v>
      </c>
    </row>
    <row r="33" spans="1:9" ht="15" customHeight="1" x14ac:dyDescent="0.25">
      <c r="B33" s="185" t="s">
        <v>1038</v>
      </c>
      <c r="C33" s="210"/>
      <c r="D33" s="210"/>
    </row>
    <row r="35" spans="1:9" s="96" customFormat="1" ht="16.5" customHeight="1" x14ac:dyDescent="0.25">
      <c r="A35" s="211"/>
      <c r="B35" s="212"/>
      <c r="C35" s="212"/>
      <c r="E35" s="213"/>
      <c r="F35" s="213"/>
      <c r="H35" s="213"/>
      <c r="I35" s="213"/>
    </row>
    <row r="36" spans="1:9" s="96" customFormat="1" ht="16.5" customHeight="1" x14ac:dyDescent="0.25">
      <c r="A36" s="211"/>
      <c r="B36" s="212"/>
      <c r="C36" s="212"/>
      <c r="E36" s="213"/>
      <c r="F36" s="213"/>
      <c r="H36" s="213"/>
      <c r="I36" s="213"/>
    </row>
    <row r="37" spans="1:9" s="96" customFormat="1" ht="16.5" customHeight="1" x14ac:dyDescent="0.25">
      <c r="A37" s="211"/>
      <c r="B37" s="212"/>
      <c r="C37" s="212"/>
      <c r="E37" s="213"/>
      <c r="F37" s="213"/>
      <c r="H37" s="213"/>
      <c r="I37" s="213"/>
    </row>
    <row r="38" spans="1:9" s="96" customFormat="1" ht="16.5" customHeight="1" x14ac:dyDescent="0.25">
      <c r="A38" s="211"/>
      <c r="B38" s="244" t="s">
        <v>979</v>
      </c>
      <c r="C38" s="244"/>
      <c r="E38" s="245" t="s">
        <v>1039</v>
      </c>
      <c r="F38" s="245"/>
      <c r="H38" s="245" t="s">
        <v>361</v>
      </c>
      <c r="I38" s="245"/>
    </row>
    <row r="39" spans="1:9" x14ac:dyDescent="0.25">
      <c r="C39" s="214"/>
    </row>
    <row r="43" spans="1:9" x14ac:dyDescent="0.25">
      <c r="C43" s="196"/>
    </row>
    <row r="52" spans="3:3" x14ac:dyDescent="0.25">
      <c r="C52" s="196"/>
    </row>
    <row r="56" spans="3:3" x14ac:dyDescent="0.25">
      <c r="C56" s="196"/>
    </row>
  </sheetData>
  <protectedRanges>
    <protectedRange sqref="D11:J30" name="Rango1"/>
    <protectedRange sqref="E35:F35 H35:I35 A35:C35" name="Rango2_1"/>
  </protectedRanges>
  <mergeCells count="27">
    <mergeCell ref="J9:J10"/>
    <mergeCell ref="K9:K10"/>
    <mergeCell ref="A12:K12"/>
    <mergeCell ref="B38:C38"/>
    <mergeCell ref="E38:F38"/>
    <mergeCell ref="H38:I38"/>
    <mergeCell ref="D9:D10"/>
    <mergeCell ref="E9:E10"/>
    <mergeCell ref="F9:F10"/>
    <mergeCell ref="G9:G10"/>
    <mergeCell ref="H9:H10"/>
    <mergeCell ref="B1:K1"/>
    <mergeCell ref="A3:K3"/>
    <mergeCell ref="B4:K4"/>
    <mergeCell ref="A5:K5"/>
    <mergeCell ref="A6:A10"/>
    <mergeCell ref="B6:B10"/>
    <mergeCell ref="C6:C10"/>
    <mergeCell ref="D6:D8"/>
    <mergeCell ref="E6:E8"/>
    <mergeCell ref="F6:F8"/>
    <mergeCell ref="G6:G8"/>
    <mergeCell ref="H6:H8"/>
    <mergeCell ref="I6:I8"/>
    <mergeCell ref="J6:J8"/>
    <mergeCell ref="K6:K8"/>
    <mergeCell ref="I9:I10"/>
  </mergeCells>
  <pageMargins left="0.7" right="0.7" top="0.75" bottom="0.75" header="0.3" footer="0.3"/>
  <pageSetup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2"/>
  <sheetViews>
    <sheetView topLeftCell="B1" zoomScaleNormal="100" workbookViewId="0">
      <selection activeCell="A2" sqref="A2:U2"/>
    </sheetView>
  </sheetViews>
  <sheetFormatPr baseColWidth="10" defaultRowHeight="12.75" x14ac:dyDescent="0.25"/>
  <cols>
    <col min="1" max="1" width="9.42578125" style="96" customWidth="1"/>
    <col min="2" max="2" width="36.42578125" style="96" customWidth="1"/>
    <col min="3" max="6" width="17.7109375" style="95" customWidth="1"/>
    <col min="7" max="7" width="23.7109375" style="95" customWidth="1"/>
    <col min="8" max="13" width="17.7109375" style="95" customWidth="1"/>
    <col min="14" max="15" width="23.7109375" style="95" customWidth="1"/>
    <col min="16" max="20" width="17.7109375" style="95" customWidth="1"/>
    <col min="21" max="21" width="23.7109375" style="95" customWidth="1"/>
    <col min="22" max="24" width="11.42578125" style="95"/>
    <col min="25" max="16384" width="11.42578125" style="96"/>
  </cols>
  <sheetData>
    <row r="1" spans="1:24" s="80" customFormat="1" ht="15.75" x14ac:dyDescent="0.25"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</row>
    <row r="2" spans="1:24" s="80" customFormat="1" ht="15.75" x14ac:dyDescent="0.25">
      <c r="A2" s="246" t="s">
        <v>1040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81"/>
      <c r="W2" s="81"/>
      <c r="X2" s="81"/>
    </row>
    <row r="3" spans="1:24" s="80" customFormat="1" ht="15.75" x14ac:dyDescent="0.25">
      <c r="A3" s="246" t="s">
        <v>839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81"/>
      <c r="W3" s="81"/>
      <c r="X3" s="81"/>
    </row>
    <row r="4" spans="1:24" s="80" customFormat="1" ht="15.75" x14ac:dyDescent="0.25">
      <c r="A4" s="246" t="s">
        <v>1046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81"/>
      <c r="W4" s="81"/>
      <c r="X4" s="81"/>
    </row>
    <row r="5" spans="1:24" s="80" customFormat="1" ht="15.75" x14ac:dyDescent="0.25">
      <c r="A5" s="247" t="s">
        <v>840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81"/>
      <c r="W5" s="81"/>
      <c r="X5" s="81"/>
    </row>
    <row r="6" spans="1:24" s="84" customFormat="1" ht="6.75" customHeight="1" x14ac:dyDescent="0.2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3"/>
      <c r="W6" s="83"/>
      <c r="X6" s="83"/>
    </row>
    <row r="7" spans="1:24" s="85" customFormat="1" ht="15.75" customHeight="1" x14ac:dyDescent="0.25">
      <c r="A7" s="248" t="s">
        <v>2</v>
      </c>
      <c r="B7" s="248" t="s">
        <v>841</v>
      </c>
      <c r="C7" s="249" t="s">
        <v>842</v>
      </c>
      <c r="D7" s="250"/>
      <c r="E7" s="250"/>
      <c r="F7" s="250"/>
      <c r="G7" s="251"/>
      <c r="H7" s="252" t="s">
        <v>843</v>
      </c>
      <c r="I7" s="253"/>
      <c r="J7" s="253"/>
      <c r="K7" s="253"/>
      <c r="L7" s="253"/>
      <c r="M7" s="253"/>
      <c r="N7" s="254"/>
      <c r="O7" s="255" t="s">
        <v>844</v>
      </c>
      <c r="P7" s="256" t="s">
        <v>845</v>
      </c>
      <c r="Q7" s="257"/>
      <c r="R7" s="257"/>
      <c r="S7" s="257"/>
      <c r="T7" s="258"/>
      <c r="U7" s="255" t="s">
        <v>846</v>
      </c>
    </row>
    <row r="8" spans="1:24" s="85" customFormat="1" ht="16.5" x14ac:dyDescent="0.25">
      <c r="A8" s="248"/>
      <c r="B8" s="248"/>
      <c r="C8" s="255" t="s">
        <v>847</v>
      </c>
      <c r="D8" s="255" t="s">
        <v>848</v>
      </c>
      <c r="E8" s="255" t="s">
        <v>849</v>
      </c>
      <c r="F8" s="255" t="s">
        <v>850</v>
      </c>
      <c r="G8" s="255" t="s">
        <v>851</v>
      </c>
      <c r="H8" s="262" t="s">
        <v>852</v>
      </c>
      <c r="I8" s="262" t="s">
        <v>853</v>
      </c>
      <c r="J8" s="262" t="s">
        <v>848</v>
      </c>
      <c r="K8" s="262" t="s">
        <v>849</v>
      </c>
      <c r="L8" s="262" t="s">
        <v>850</v>
      </c>
      <c r="M8" s="262" t="s">
        <v>854</v>
      </c>
      <c r="N8" s="262" t="s">
        <v>855</v>
      </c>
      <c r="O8" s="255"/>
      <c r="P8" s="259" t="s">
        <v>856</v>
      </c>
      <c r="Q8" s="259" t="s">
        <v>857</v>
      </c>
      <c r="R8" s="259" t="s">
        <v>853</v>
      </c>
      <c r="S8" s="259" t="s">
        <v>858</v>
      </c>
      <c r="T8" s="259" t="s">
        <v>859</v>
      </c>
      <c r="U8" s="255"/>
    </row>
    <row r="9" spans="1:24" s="85" customFormat="1" ht="16.5" x14ac:dyDescent="0.25">
      <c r="A9" s="248"/>
      <c r="B9" s="248"/>
      <c r="C9" s="255"/>
      <c r="D9" s="255"/>
      <c r="E9" s="255"/>
      <c r="F9" s="255"/>
      <c r="G9" s="255"/>
      <c r="H9" s="262"/>
      <c r="I9" s="262"/>
      <c r="J9" s="262"/>
      <c r="K9" s="262"/>
      <c r="L9" s="262"/>
      <c r="M9" s="262"/>
      <c r="N9" s="262"/>
      <c r="O9" s="255"/>
      <c r="P9" s="259"/>
      <c r="Q9" s="259"/>
      <c r="R9" s="259"/>
      <c r="S9" s="259"/>
      <c r="T9" s="259"/>
      <c r="U9" s="255"/>
    </row>
    <row r="10" spans="1:24" s="57" customFormat="1" ht="20.25" customHeight="1" x14ac:dyDescent="0.25">
      <c r="A10" s="86" t="s">
        <v>117</v>
      </c>
      <c r="B10" s="87" t="s">
        <v>860</v>
      </c>
      <c r="C10" s="88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90"/>
      <c r="V10" s="91"/>
      <c r="W10" s="91"/>
      <c r="X10" s="91"/>
    </row>
    <row r="11" spans="1:24" ht="24" customHeight="1" x14ac:dyDescent="0.25">
      <c r="A11" s="92" t="s">
        <v>861</v>
      </c>
      <c r="B11" s="93" t="s">
        <v>862</v>
      </c>
      <c r="C11" s="94">
        <f>SUM(C12:C23)</f>
        <v>9954318.3599999957</v>
      </c>
      <c r="D11" s="94">
        <f>SUM(D12:D23)</f>
        <v>54972.58</v>
      </c>
      <c r="E11" s="94">
        <f>SUM(E12:E23)</f>
        <v>50385.96</v>
      </c>
      <c r="F11" s="94">
        <f t="shared" ref="F11:T11" si="0">SUM(F12:F23)</f>
        <v>0</v>
      </c>
      <c r="G11" s="94">
        <f>SUM(G12:G23)</f>
        <v>10059676.899999999</v>
      </c>
      <c r="H11" s="94">
        <f t="shared" si="0"/>
        <v>2058995.4800000002</v>
      </c>
      <c r="I11" s="94">
        <f t="shared" si="0"/>
        <v>-32616.839999999997</v>
      </c>
      <c r="J11" s="94">
        <f t="shared" si="0"/>
        <v>7776.92</v>
      </c>
      <c r="K11" s="94">
        <f t="shared" si="0"/>
        <v>0</v>
      </c>
      <c r="L11" s="94">
        <f t="shared" si="0"/>
        <v>0</v>
      </c>
      <c r="M11" s="94">
        <f t="shared" si="0"/>
        <v>-5863.33</v>
      </c>
      <c r="N11" s="94">
        <f t="shared" si="0"/>
        <v>2028292.23</v>
      </c>
      <c r="O11" s="94">
        <f t="shared" si="0"/>
        <v>12087969.129999997</v>
      </c>
      <c r="P11" s="94">
        <f t="shared" si="0"/>
        <v>-2388835.06</v>
      </c>
      <c r="Q11" s="94">
        <f t="shared" si="0"/>
        <v>0</v>
      </c>
      <c r="R11" s="94">
        <f t="shared" si="0"/>
        <v>0</v>
      </c>
      <c r="S11" s="94">
        <f t="shared" si="0"/>
        <v>-191239.84999999998</v>
      </c>
      <c r="T11" s="94">
        <f t="shared" si="0"/>
        <v>-2580074.9</v>
      </c>
      <c r="U11" s="94">
        <f>SUM(U12:U23)</f>
        <v>9507894.2299999986</v>
      </c>
    </row>
    <row r="12" spans="1:24" ht="24" customHeight="1" x14ac:dyDescent="0.25">
      <c r="A12" s="97" t="s">
        <v>863</v>
      </c>
      <c r="B12" s="69" t="s">
        <v>864</v>
      </c>
      <c r="C12" s="98">
        <v>2489987.7000000002</v>
      </c>
      <c r="D12" s="98">
        <v>0</v>
      </c>
      <c r="E12" s="98">
        <v>0</v>
      </c>
      <c r="F12" s="98">
        <v>0</v>
      </c>
      <c r="G12" s="99">
        <f>+C12+D12+E12-F12</f>
        <v>2489987.7000000002</v>
      </c>
      <c r="H12" s="100">
        <v>0</v>
      </c>
      <c r="I12" s="100">
        <v>0</v>
      </c>
      <c r="J12" s="100">
        <v>0</v>
      </c>
      <c r="K12" s="101">
        <v>0</v>
      </c>
      <c r="L12" s="101">
        <v>0</v>
      </c>
      <c r="M12" s="101">
        <v>0</v>
      </c>
      <c r="N12" s="99">
        <f t="shared" ref="N12:N54" si="1">SUM(H12:M12)</f>
        <v>0</v>
      </c>
      <c r="O12" s="102">
        <f>+G12+N12</f>
        <v>2489987.7000000002</v>
      </c>
      <c r="P12" s="98">
        <v>0</v>
      </c>
      <c r="Q12" s="98">
        <v>0</v>
      </c>
      <c r="R12" s="103">
        <v>0</v>
      </c>
      <c r="S12" s="98">
        <v>0</v>
      </c>
      <c r="T12" s="98">
        <v>0</v>
      </c>
      <c r="U12" s="104">
        <f>+O12+T12</f>
        <v>2489987.7000000002</v>
      </c>
    </row>
    <row r="13" spans="1:24" ht="24" customHeight="1" x14ac:dyDescent="0.25">
      <c r="A13" s="97" t="s">
        <v>865</v>
      </c>
      <c r="B13" s="69" t="s">
        <v>866</v>
      </c>
      <c r="C13" s="98">
        <v>6260714</v>
      </c>
      <c r="D13" s="98">
        <v>54972.58</v>
      </c>
      <c r="E13" s="98">
        <v>0</v>
      </c>
      <c r="F13" s="98">
        <v>0</v>
      </c>
      <c r="G13" s="99">
        <f>+C13+D13+E13-F13</f>
        <v>6315686.5800000001</v>
      </c>
      <c r="H13" s="98">
        <v>1955534.79</v>
      </c>
      <c r="I13" s="98">
        <v>0</v>
      </c>
      <c r="J13" s="98">
        <v>7776.92</v>
      </c>
      <c r="K13" s="101">
        <v>0</v>
      </c>
      <c r="L13" s="101">
        <v>0</v>
      </c>
      <c r="M13" s="101">
        <v>0</v>
      </c>
      <c r="N13" s="99">
        <f t="shared" si="1"/>
        <v>1963311.71</v>
      </c>
      <c r="O13" s="102">
        <f t="shared" ref="O13:O54" si="2">+G13+N13</f>
        <v>8278998.29</v>
      </c>
      <c r="P13" s="98">
        <v>-1685305.21</v>
      </c>
      <c r="Q13" s="103">
        <v>0</v>
      </c>
      <c r="R13" s="103">
        <v>0</v>
      </c>
      <c r="S13" s="98">
        <v>-101662.68</v>
      </c>
      <c r="T13" s="98">
        <v>-1786967.88</v>
      </c>
      <c r="U13" s="104">
        <f t="shared" ref="U13:U54" si="3">+O13+T13</f>
        <v>6492030.4100000001</v>
      </c>
    </row>
    <row r="14" spans="1:24" ht="24" customHeight="1" x14ac:dyDescent="0.25">
      <c r="A14" s="97" t="s">
        <v>867</v>
      </c>
      <c r="B14" s="69" t="s">
        <v>868</v>
      </c>
      <c r="C14" s="98">
        <v>41117.870000000003</v>
      </c>
      <c r="D14" s="98">
        <v>0</v>
      </c>
      <c r="E14" s="98">
        <v>0</v>
      </c>
      <c r="F14" s="98">
        <v>0</v>
      </c>
      <c r="G14" s="99">
        <f t="shared" ref="G14:G54" si="4">+C14+D14+E14-F14</f>
        <v>41117.870000000003</v>
      </c>
      <c r="H14" s="98">
        <v>0</v>
      </c>
      <c r="I14" s="98">
        <v>0</v>
      </c>
      <c r="J14" s="101">
        <v>0</v>
      </c>
      <c r="K14" s="101">
        <v>0</v>
      </c>
      <c r="L14" s="101">
        <v>0</v>
      </c>
      <c r="M14" s="101">
        <v>0</v>
      </c>
      <c r="N14" s="99">
        <f t="shared" si="1"/>
        <v>0</v>
      </c>
      <c r="O14" s="102">
        <f t="shared" si="2"/>
        <v>41117.870000000003</v>
      </c>
      <c r="P14" s="98">
        <v>-15452.41</v>
      </c>
      <c r="Q14" s="103">
        <v>0</v>
      </c>
      <c r="R14" s="103">
        <v>0</v>
      </c>
      <c r="S14" s="98">
        <v>-2715.47</v>
      </c>
      <c r="T14" s="98">
        <v>-18167.88</v>
      </c>
      <c r="U14" s="104">
        <f t="shared" si="3"/>
        <v>22949.99</v>
      </c>
    </row>
    <row r="15" spans="1:24" ht="24" customHeight="1" x14ac:dyDescent="0.25">
      <c r="A15" s="97" t="s">
        <v>869</v>
      </c>
      <c r="B15" s="69" t="s">
        <v>870</v>
      </c>
      <c r="C15" s="98">
        <v>102298.35</v>
      </c>
      <c r="D15" s="98">
        <v>0</v>
      </c>
      <c r="E15" s="98">
        <v>0</v>
      </c>
      <c r="F15" s="98">
        <v>0</v>
      </c>
      <c r="G15" s="99">
        <f>+C15+D15+E15-F15</f>
        <v>102298.35</v>
      </c>
      <c r="H15" s="98">
        <v>0</v>
      </c>
      <c r="I15" s="98">
        <v>-585</v>
      </c>
      <c r="J15" s="101">
        <v>0</v>
      </c>
      <c r="K15" s="101">
        <v>0</v>
      </c>
      <c r="L15" s="101">
        <v>0</v>
      </c>
      <c r="M15" s="101">
        <v>0</v>
      </c>
      <c r="N15" s="99">
        <f t="shared" si="1"/>
        <v>-585</v>
      </c>
      <c r="O15" s="102">
        <f t="shared" si="2"/>
        <v>101713.35</v>
      </c>
      <c r="P15" s="98">
        <v>-38433.449999999997</v>
      </c>
      <c r="Q15" s="103">
        <v>0</v>
      </c>
      <c r="R15" s="103">
        <v>0</v>
      </c>
      <c r="S15" s="98">
        <v>-7577.87</v>
      </c>
      <c r="T15" s="98">
        <v>-46011.32</v>
      </c>
      <c r="U15" s="104">
        <f t="shared" si="3"/>
        <v>55702.030000000006</v>
      </c>
    </row>
    <row r="16" spans="1:24" ht="24" customHeight="1" x14ac:dyDescent="0.25">
      <c r="A16" s="97" t="s">
        <v>871</v>
      </c>
      <c r="B16" s="69" t="s">
        <v>872</v>
      </c>
      <c r="C16" s="98">
        <v>30254.69</v>
      </c>
      <c r="D16" s="98">
        <v>0</v>
      </c>
      <c r="E16" s="98">
        <v>0</v>
      </c>
      <c r="F16" s="98">
        <v>0</v>
      </c>
      <c r="G16" s="99">
        <f>+C16+D16+E16-F16</f>
        <v>30254.69</v>
      </c>
      <c r="H16" s="98">
        <v>639.29999999999995</v>
      </c>
      <c r="I16" s="98">
        <v>-4580.99</v>
      </c>
      <c r="J16" s="101">
        <v>0</v>
      </c>
      <c r="K16" s="101">
        <v>0</v>
      </c>
      <c r="L16" s="101">
        <v>0</v>
      </c>
      <c r="M16" s="101">
        <v>0</v>
      </c>
      <c r="N16" s="99">
        <f t="shared" si="1"/>
        <v>-3941.6899999999996</v>
      </c>
      <c r="O16" s="102">
        <f t="shared" si="2"/>
        <v>26313</v>
      </c>
      <c r="P16" s="98">
        <v>-18105.48</v>
      </c>
      <c r="Q16" s="103">
        <v>0</v>
      </c>
      <c r="R16" s="103">
        <v>0</v>
      </c>
      <c r="S16" s="98">
        <v>1539.5</v>
      </c>
      <c r="T16" s="98">
        <v>-16565.97</v>
      </c>
      <c r="U16" s="104">
        <f t="shared" si="3"/>
        <v>9747.0299999999988</v>
      </c>
    </row>
    <row r="17" spans="1:21" s="96" customFormat="1" ht="24" customHeight="1" x14ac:dyDescent="0.25">
      <c r="A17" s="97" t="s">
        <v>873</v>
      </c>
      <c r="B17" s="69" t="s">
        <v>874</v>
      </c>
      <c r="C17" s="98">
        <v>475192.35</v>
      </c>
      <c r="D17" s="98">
        <v>0</v>
      </c>
      <c r="E17" s="98">
        <v>35123.5</v>
      </c>
      <c r="F17" s="98">
        <v>0</v>
      </c>
      <c r="G17" s="99">
        <f t="shared" si="4"/>
        <v>510315.85</v>
      </c>
      <c r="H17" s="98">
        <v>18793.73</v>
      </c>
      <c r="I17" s="98">
        <v>-3320.98</v>
      </c>
      <c r="J17" s="101">
        <v>0</v>
      </c>
      <c r="K17" s="101">
        <v>0</v>
      </c>
      <c r="L17" s="101">
        <v>0</v>
      </c>
      <c r="M17" s="98">
        <v>-613.71</v>
      </c>
      <c r="N17" s="99">
        <f t="shared" si="1"/>
        <v>14859.04</v>
      </c>
      <c r="O17" s="102">
        <f t="shared" si="2"/>
        <v>525174.89</v>
      </c>
      <c r="P17" s="98">
        <v>-304491.81</v>
      </c>
      <c r="Q17" s="103">
        <v>0</v>
      </c>
      <c r="R17" s="103">
        <v>0</v>
      </c>
      <c r="S17" s="98">
        <v>-38196.839999999997</v>
      </c>
      <c r="T17" s="98">
        <v>-342688.65</v>
      </c>
      <c r="U17" s="104">
        <f t="shared" si="3"/>
        <v>182486.24</v>
      </c>
    </row>
    <row r="18" spans="1:21" s="96" customFormat="1" ht="24" customHeight="1" x14ac:dyDescent="0.25">
      <c r="A18" s="97" t="s">
        <v>875</v>
      </c>
      <c r="B18" s="69" t="s">
        <v>876</v>
      </c>
      <c r="C18" s="98">
        <v>411858.17</v>
      </c>
      <c r="D18" s="98">
        <v>0</v>
      </c>
      <c r="E18" s="98">
        <v>15262.46</v>
      </c>
      <c r="F18" s="98">
        <v>0</v>
      </c>
      <c r="G18" s="99">
        <f>+C18+D18+E18-F18</f>
        <v>427120.63</v>
      </c>
      <c r="H18" s="98">
        <v>78182.3</v>
      </c>
      <c r="I18" s="98">
        <v>-22792.02</v>
      </c>
      <c r="J18" s="101">
        <v>0</v>
      </c>
      <c r="K18" s="101">
        <v>0</v>
      </c>
      <c r="L18" s="101">
        <v>0</v>
      </c>
      <c r="M18" s="98">
        <v>-5249.62</v>
      </c>
      <c r="N18" s="99">
        <f t="shared" si="1"/>
        <v>50140.659999999996</v>
      </c>
      <c r="O18" s="102">
        <f t="shared" si="2"/>
        <v>477261.29</v>
      </c>
      <c r="P18" s="98">
        <v>-237329.25</v>
      </c>
      <c r="Q18" s="103">
        <v>0</v>
      </c>
      <c r="R18" s="103">
        <v>0</v>
      </c>
      <c r="S18" s="98">
        <v>-32344.43</v>
      </c>
      <c r="T18" s="98">
        <v>-269673.68</v>
      </c>
      <c r="U18" s="104">
        <f t="shared" si="3"/>
        <v>207587.61</v>
      </c>
    </row>
    <row r="19" spans="1:21" s="96" customFormat="1" ht="24" customHeight="1" x14ac:dyDescent="0.25">
      <c r="A19" s="97" t="s">
        <v>877</v>
      </c>
      <c r="B19" s="69" t="s">
        <v>878</v>
      </c>
      <c r="C19" s="98">
        <v>4549.3599999999997</v>
      </c>
      <c r="D19" s="98">
        <v>0</v>
      </c>
      <c r="E19" s="98">
        <v>0</v>
      </c>
      <c r="F19" s="98">
        <v>0</v>
      </c>
      <c r="G19" s="99">
        <f t="shared" si="4"/>
        <v>4549.3599999999997</v>
      </c>
      <c r="H19" s="98">
        <v>160</v>
      </c>
      <c r="I19" s="98">
        <v>-35</v>
      </c>
      <c r="J19" s="101">
        <v>0</v>
      </c>
      <c r="K19" s="101">
        <v>0</v>
      </c>
      <c r="L19" s="101">
        <v>0</v>
      </c>
      <c r="M19" s="101">
        <v>0</v>
      </c>
      <c r="N19" s="99">
        <f t="shared" si="1"/>
        <v>125</v>
      </c>
      <c r="O19" s="102">
        <f t="shared" si="2"/>
        <v>4674.3599999999997</v>
      </c>
      <c r="P19" s="98">
        <v>-2307.62</v>
      </c>
      <c r="Q19" s="103">
        <v>0</v>
      </c>
      <c r="R19" s="103">
        <v>0</v>
      </c>
      <c r="S19" s="98">
        <v>-321.69</v>
      </c>
      <c r="T19" s="98">
        <v>-2629.31</v>
      </c>
      <c r="U19" s="104">
        <f t="shared" si="3"/>
        <v>2045.0499999999997</v>
      </c>
    </row>
    <row r="20" spans="1:21" s="96" customFormat="1" ht="24" customHeight="1" x14ac:dyDescent="0.25">
      <c r="A20" s="97" t="s">
        <v>879</v>
      </c>
      <c r="B20" s="69" t="s">
        <v>880</v>
      </c>
      <c r="C20" s="98">
        <v>3356.28</v>
      </c>
      <c r="D20" s="98">
        <v>0</v>
      </c>
      <c r="E20" s="98">
        <v>0</v>
      </c>
      <c r="F20" s="98">
        <v>0</v>
      </c>
      <c r="G20" s="99">
        <f t="shared" si="4"/>
        <v>3356.28</v>
      </c>
      <c r="H20" s="98">
        <v>0</v>
      </c>
      <c r="I20" s="98">
        <v>0</v>
      </c>
      <c r="J20" s="101">
        <v>0</v>
      </c>
      <c r="K20" s="101">
        <v>0</v>
      </c>
      <c r="L20" s="101">
        <v>0</v>
      </c>
      <c r="M20" s="101">
        <v>0</v>
      </c>
      <c r="N20" s="99">
        <f t="shared" si="1"/>
        <v>0</v>
      </c>
      <c r="O20" s="102">
        <f t="shared" si="2"/>
        <v>3356.28</v>
      </c>
      <c r="P20" s="98">
        <v>-1727.94</v>
      </c>
      <c r="Q20" s="103">
        <v>0</v>
      </c>
      <c r="R20" s="103">
        <v>0</v>
      </c>
      <c r="S20" s="98">
        <v>-203.62</v>
      </c>
      <c r="T20" s="98">
        <v>-1931.56</v>
      </c>
      <c r="U20" s="104">
        <f t="shared" si="3"/>
        <v>1424.7200000000003</v>
      </c>
    </row>
    <row r="21" spans="1:21" s="96" customFormat="1" ht="24" customHeight="1" x14ac:dyDescent="0.25">
      <c r="A21" s="97" t="s">
        <v>881</v>
      </c>
      <c r="B21" s="69" t="s">
        <v>882</v>
      </c>
      <c r="C21" s="98">
        <v>76874.28</v>
      </c>
      <c r="D21" s="98">
        <v>0</v>
      </c>
      <c r="E21" s="98">
        <v>0</v>
      </c>
      <c r="F21" s="98">
        <v>0</v>
      </c>
      <c r="G21" s="99">
        <f>+C21+D21+E21-F21</f>
        <v>76874.28</v>
      </c>
      <c r="H21" s="98">
        <v>0</v>
      </c>
      <c r="I21" s="98">
        <v>0</v>
      </c>
      <c r="J21" s="101">
        <v>0</v>
      </c>
      <c r="K21" s="101">
        <v>0</v>
      </c>
      <c r="L21" s="101">
        <v>0</v>
      </c>
      <c r="M21" s="101">
        <v>0</v>
      </c>
      <c r="N21" s="99">
        <f t="shared" si="1"/>
        <v>0</v>
      </c>
      <c r="O21" s="102">
        <f t="shared" si="2"/>
        <v>76874.28</v>
      </c>
      <c r="P21" s="98">
        <v>-55272.17</v>
      </c>
      <c r="Q21" s="103">
        <v>0</v>
      </c>
      <c r="R21" s="103">
        <v>0</v>
      </c>
      <c r="S21" s="98">
        <v>-6850.1</v>
      </c>
      <c r="T21" s="98">
        <v>-62122.27</v>
      </c>
      <c r="U21" s="104">
        <f t="shared" si="3"/>
        <v>14752.010000000002</v>
      </c>
    </row>
    <row r="22" spans="1:21" s="96" customFormat="1" ht="24" customHeight="1" x14ac:dyDescent="0.25">
      <c r="A22" s="97" t="s">
        <v>883</v>
      </c>
      <c r="B22" s="69" t="s">
        <v>884</v>
      </c>
      <c r="C22" s="98">
        <v>0</v>
      </c>
      <c r="D22" s="98">
        <v>0</v>
      </c>
      <c r="E22" s="98">
        <v>0</v>
      </c>
      <c r="F22" s="98">
        <v>0</v>
      </c>
      <c r="G22" s="99">
        <f>+C22+D22+E22-F22</f>
        <v>0</v>
      </c>
      <c r="H22" s="98">
        <v>0</v>
      </c>
      <c r="I22" s="98">
        <v>0</v>
      </c>
      <c r="J22" s="101">
        <v>0</v>
      </c>
      <c r="K22" s="101">
        <v>0</v>
      </c>
      <c r="L22" s="101">
        <v>0</v>
      </c>
      <c r="M22" s="101">
        <v>0</v>
      </c>
      <c r="N22" s="99">
        <f t="shared" si="1"/>
        <v>0</v>
      </c>
      <c r="O22" s="102">
        <f t="shared" si="2"/>
        <v>0</v>
      </c>
      <c r="P22" s="98">
        <v>0</v>
      </c>
      <c r="Q22" s="103">
        <v>0</v>
      </c>
      <c r="R22" s="103">
        <v>0</v>
      </c>
      <c r="S22" s="98">
        <v>0</v>
      </c>
      <c r="T22" s="98">
        <v>0</v>
      </c>
      <c r="U22" s="104">
        <f t="shared" si="3"/>
        <v>0</v>
      </c>
    </row>
    <row r="23" spans="1:21" s="96" customFormat="1" ht="24" customHeight="1" x14ac:dyDescent="0.25">
      <c r="A23" s="97" t="s">
        <v>885</v>
      </c>
      <c r="B23" s="69" t="s">
        <v>886</v>
      </c>
      <c r="C23" s="98">
        <v>58115.31</v>
      </c>
      <c r="D23" s="98">
        <v>0</v>
      </c>
      <c r="E23" s="98">
        <v>0</v>
      </c>
      <c r="F23" s="98">
        <v>0</v>
      </c>
      <c r="G23" s="99">
        <f>+C23+D23+E23-F23</f>
        <v>58115.31</v>
      </c>
      <c r="H23" s="98">
        <v>5685.36</v>
      </c>
      <c r="I23" s="98">
        <v>-1302.8499999999999</v>
      </c>
      <c r="J23" s="101">
        <v>0</v>
      </c>
      <c r="K23" s="101">
        <v>0</v>
      </c>
      <c r="L23" s="101">
        <v>0</v>
      </c>
      <c r="M23" s="101">
        <v>0</v>
      </c>
      <c r="N23" s="99">
        <f t="shared" si="1"/>
        <v>4382.51</v>
      </c>
      <c r="O23" s="102">
        <f t="shared" si="2"/>
        <v>62497.82</v>
      </c>
      <c r="P23" s="98">
        <v>-30409.72</v>
      </c>
      <c r="Q23" s="103">
        <v>0</v>
      </c>
      <c r="R23" s="103">
        <v>0</v>
      </c>
      <c r="S23" s="98">
        <v>-2906.65</v>
      </c>
      <c r="T23" s="98">
        <v>-33316.379999999997</v>
      </c>
      <c r="U23" s="104">
        <f t="shared" si="3"/>
        <v>29181.440000000002</v>
      </c>
    </row>
    <row r="24" spans="1:21" s="96" customFormat="1" ht="24" customHeight="1" x14ac:dyDescent="0.25">
      <c r="A24" s="92" t="s">
        <v>887</v>
      </c>
      <c r="B24" s="93" t="s">
        <v>123</v>
      </c>
      <c r="C24" s="94">
        <f>SUM(C25:C29)</f>
        <v>0</v>
      </c>
      <c r="D24" s="94">
        <f>SUM(D25:D29)</f>
        <v>0</v>
      </c>
      <c r="E24" s="94">
        <f t="shared" ref="E24:T24" si="5">SUM(E25:E29)</f>
        <v>0</v>
      </c>
      <c r="F24" s="94">
        <f t="shared" si="5"/>
        <v>0</v>
      </c>
      <c r="G24" s="94">
        <f t="shared" si="5"/>
        <v>0</v>
      </c>
      <c r="H24" s="94">
        <f t="shared" si="5"/>
        <v>0</v>
      </c>
      <c r="I24" s="94">
        <f t="shared" si="5"/>
        <v>0</v>
      </c>
      <c r="J24" s="94">
        <f t="shared" si="5"/>
        <v>0</v>
      </c>
      <c r="K24" s="94">
        <f t="shared" si="5"/>
        <v>0</v>
      </c>
      <c r="L24" s="94">
        <f t="shared" si="5"/>
        <v>0</v>
      </c>
      <c r="M24" s="94">
        <f t="shared" si="5"/>
        <v>0</v>
      </c>
      <c r="N24" s="94">
        <f t="shared" si="5"/>
        <v>0</v>
      </c>
      <c r="O24" s="94">
        <f t="shared" si="5"/>
        <v>0</v>
      </c>
      <c r="P24" s="94">
        <f t="shared" si="5"/>
        <v>0</v>
      </c>
      <c r="Q24" s="94">
        <f t="shared" si="5"/>
        <v>0</v>
      </c>
      <c r="R24" s="94">
        <f t="shared" si="5"/>
        <v>0</v>
      </c>
      <c r="S24" s="94">
        <f t="shared" si="5"/>
        <v>0</v>
      </c>
      <c r="T24" s="94">
        <f t="shared" si="5"/>
        <v>0</v>
      </c>
      <c r="U24" s="94">
        <f>SUM(U25:U29)</f>
        <v>0</v>
      </c>
    </row>
    <row r="25" spans="1:21" s="96" customFormat="1" ht="24" customHeight="1" x14ac:dyDescent="0.25">
      <c r="A25" s="97" t="s">
        <v>888</v>
      </c>
      <c r="B25" s="69" t="s">
        <v>864</v>
      </c>
      <c r="C25" s="98">
        <v>0</v>
      </c>
      <c r="D25" s="98">
        <v>0</v>
      </c>
      <c r="E25" s="98">
        <v>0</v>
      </c>
      <c r="F25" s="103">
        <v>0</v>
      </c>
      <c r="G25" s="99">
        <f>+C25+D25+E25-F25</f>
        <v>0</v>
      </c>
      <c r="H25" s="98">
        <v>0</v>
      </c>
      <c r="I25" s="103">
        <v>0</v>
      </c>
      <c r="J25" s="101">
        <v>0</v>
      </c>
      <c r="K25" s="101">
        <v>0</v>
      </c>
      <c r="L25" s="101">
        <v>0</v>
      </c>
      <c r="M25" s="101">
        <v>0</v>
      </c>
      <c r="N25" s="99">
        <f t="shared" si="1"/>
        <v>0</v>
      </c>
      <c r="O25" s="102">
        <f t="shared" si="2"/>
        <v>0</v>
      </c>
      <c r="P25" s="98">
        <v>0</v>
      </c>
      <c r="Q25" s="103">
        <v>0</v>
      </c>
      <c r="R25" s="103">
        <v>0</v>
      </c>
      <c r="S25" s="98">
        <v>0</v>
      </c>
      <c r="T25" s="98">
        <v>0</v>
      </c>
      <c r="U25" s="104">
        <f t="shared" si="3"/>
        <v>0</v>
      </c>
    </row>
    <row r="26" spans="1:21" s="96" customFormat="1" ht="24" customHeight="1" x14ac:dyDescent="0.25">
      <c r="A26" s="97" t="s">
        <v>889</v>
      </c>
      <c r="B26" s="69" t="s">
        <v>866</v>
      </c>
      <c r="C26" s="98">
        <v>0</v>
      </c>
      <c r="D26" s="98">
        <v>0</v>
      </c>
      <c r="E26" s="103">
        <v>0</v>
      </c>
      <c r="F26" s="103">
        <v>0</v>
      </c>
      <c r="G26" s="99">
        <f>+C26+D26+E26-F26</f>
        <v>0</v>
      </c>
      <c r="H26" s="103">
        <v>0</v>
      </c>
      <c r="I26" s="103">
        <v>0</v>
      </c>
      <c r="J26" s="101">
        <v>0</v>
      </c>
      <c r="K26" s="101">
        <v>0</v>
      </c>
      <c r="L26" s="101">
        <v>0</v>
      </c>
      <c r="M26" s="101">
        <v>0</v>
      </c>
      <c r="N26" s="99">
        <f t="shared" si="1"/>
        <v>0</v>
      </c>
      <c r="O26" s="102">
        <f t="shared" si="2"/>
        <v>0</v>
      </c>
      <c r="P26" s="98">
        <v>0</v>
      </c>
      <c r="Q26" s="103">
        <v>0</v>
      </c>
      <c r="R26" s="103">
        <v>0</v>
      </c>
      <c r="S26" s="98">
        <v>0</v>
      </c>
      <c r="T26" s="98">
        <v>0</v>
      </c>
      <c r="U26" s="104">
        <f t="shared" si="3"/>
        <v>0</v>
      </c>
    </row>
    <row r="27" spans="1:21" s="96" customFormat="1" ht="24" customHeight="1" x14ac:dyDescent="0.25">
      <c r="A27" s="105" t="s">
        <v>890</v>
      </c>
      <c r="B27" s="106" t="s">
        <v>891</v>
      </c>
      <c r="C27" s="98">
        <v>0</v>
      </c>
      <c r="D27" s="98">
        <v>0</v>
      </c>
      <c r="E27" s="103">
        <v>0</v>
      </c>
      <c r="F27" s="103">
        <v>0</v>
      </c>
      <c r="G27" s="99"/>
      <c r="H27" s="103">
        <v>0</v>
      </c>
      <c r="I27" s="103">
        <v>0</v>
      </c>
      <c r="J27" s="101">
        <v>0</v>
      </c>
      <c r="K27" s="101">
        <v>0</v>
      </c>
      <c r="L27" s="101">
        <v>0</v>
      </c>
      <c r="M27" s="101">
        <v>0</v>
      </c>
      <c r="N27" s="99">
        <f t="shared" si="1"/>
        <v>0</v>
      </c>
      <c r="O27" s="107">
        <f t="shared" si="2"/>
        <v>0</v>
      </c>
      <c r="P27" s="98">
        <v>0</v>
      </c>
      <c r="Q27" s="103">
        <v>0</v>
      </c>
      <c r="R27" s="103">
        <v>0</v>
      </c>
      <c r="S27" s="98">
        <v>0</v>
      </c>
      <c r="T27" s="98">
        <v>0</v>
      </c>
      <c r="U27" s="104"/>
    </row>
    <row r="28" spans="1:21" s="96" customFormat="1" ht="24" customHeight="1" x14ac:dyDescent="0.25">
      <c r="A28" s="97" t="s">
        <v>892</v>
      </c>
      <c r="B28" s="69" t="s">
        <v>893</v>
      </c>
      <c r="C28" s="98">
        <v>0</v>
      </c>
      <c r="D28" s="98">
        <v>0</v>
      </c>
      <c r="E28" s="103">
        <v>0</v>
      </c>
      <c r="F28" s="103">
        <v>0</v>
      </c>
      <c r="G28" s="99">
        <f>+C28+D28+E28-F28</f>
        <v>0</v>
      </c>
      <c r="H28" s="103">
        <v>0</v>
      </c>
      <c r="I28" s="103">
        <v>0</v>
      </c>
      <c r="J28" s="101">
        <v>0</v>
      </c>
      <c r="K28" s="101">
        <v>0</v>
      </c>
      <c r="L28" s="101">
        <v>0</v>
      </c>
      <c r="M28" s="101">
        <v>0</v>
      </c>
      <c r="N28" s="99">
        <f t="shared" si="1"/>
        <v>0</v>
      </c>
      <c r="O28" s="102">
        <f t="shared" si="2"/>
        <v>0</v>
      </c>
      <c r="P28" s="98">
        <v>0</v>
      </c>
      <c r="Q28" s="103">
        <v>0</v>
      </c>
      <c r="R28" s="103">
        <v>0</v>
      </c>
      <c r="S28" s="98">
        <v>0</v>
      </c>
      <c r="T28" s="98">
        <v>0</v>
      </c>
      <c r="U28" s="104">
        <f t="shared" si="3"/>
        <v>0</v>
      </c>
    </row>
    <row r="29" spans="1:21" s="96" customFormat="1" ht="24" customHeight="1" x14ac:dyDescent="0.25">
      <c r="A29" s="97" t="s">
        <v>894</v>
      </c>
      <c r="B29" s="69" t="s">
        <v>895</v>
      </c>
      <c r="C29" s="98">
        <v>0</v>
      </c>
      <c r="D29" s="98">
        <v>0</v>
      </c>
      <c r="E29" s="103">
        <v>0</v>
      </c>
      <c r="F29" s="103">
        <v>0</v>
      </c>
      <c r="G29" s="99">
        <f>+C29+D29+E29-F29</f>
        <v>0</v>
      </c>
      <c r="H29" s="103">
        <v>0</v>
      </c>
      <c r="I29" s="103">
        <v>0</v>
      </c>
      <c r="J29" s="101">
        <v>0</v>
      </c>
      <c r="K29" s="101">
        <v>0</v>
      </c>
      <c r="L29" s="101">
        <v>0</v>
      </c>
      <c r="M29" s="101">
        <v>0</v>
      </c>
      <c r="N29" s="99">
        <f t="shared" si="1"/>
        <v>0</v>
      </c>
      <c r="O29" s="102">
        <f t="shared" si="2"/>
        <v>0</v>
      </c>
      <c r="P29" s="98">
        <v>0</v>
      </c>
      <c r="Q29" s="103">
        <v>0</v>
      </c>
      <c r="R29" s="103">
        <v>0</v>
      </c>
      <c r="S29" s="98">
        <v>0</v>
      </c>
      <c r="T29" s="98">
        <v>0</v>
      </c>
      <c r="U29" s="104">
        <f t="shared" si="3"/>
        <v>0</v>
      </c>
    </row>
    <row r="30" spans="1:21" s="96" customFormat="1" ht="24" customHeight="1" x14ac:dyDescent="0.25">
      <c r="A30" s="92" t="s">
        <v>896</v>
      </c>
      <c r="B30" s="93" t="s">
        <v>127</v>
      </c>
      <c r="C30" s="94">
        <f>SUM(C31:C34)</f>
        <v>0</v>
      </c>
      <c r="D30" s="94">
        <f>SUM(D31:D34)</f>
        <v>0</v>
      </c>
      <c r="E30" s="94">
        <f t="shared" ref="E30:T30" si="6">SUM(E31:E34)</f>
        <v>0</v>
      </c>
      <c r="F30" s="94">
        <f t="shared" si="6"/>
        <v>0</v>
      </c>
      <c r="G30" s="94">
        <f t="shared" si="6"/>
        <v>0</v>
      </c>
      <c r="H30" s="94">
        <f t="shared" si="6"/>
        <v>0</v>
      </c>
      <c r="I30" s="94">
        <f t="shared" si="6"/>
        <v>0</v>
      </c>
      <c r="J30" s="94">
        <f t="shared" si="6"/>
        <v>0</v>
      </c>
      <c r="K30" s="94">
        <f t="shared" si="6"/>
        <v>0</v>
      </c>
      <c r="L30" s="94">
        <f t="shared" si="6"/>
        <v>0</v>
      </c>
      <c r="M30" s="94">
        <f t="shared" si="6"/>
        <v>0</v>
      </c>
      <c r="N30" s="94">
        <f t="shared" si="6"/>
        <v>0</v>
      </c>
      <c r="O30" s="94">
        <f t="shared" si="6"/>
        <v>0</v>
      </c>
      <c r="P30" s="94">
        <f t="shared" si="6"/>
        <v>0</v>
      </c>
      <c r="Q30" s="94">
        <f t="shared" si="6"/>
        <v>0</v>
      </c>
      <c r="R30" s="94">
        <f t="shared" si="6"/>
        <v>0</v>
      </c>
      <c r="S30" s="94">
        <f>SUM(S31:S34)</f>
        <v>0</v>
      </c>
      <c r="T30" s="94">
        <f t="shared" si="6"/>
        <v>0</v>
      </c>
      <c r="U30" s="94">
        <f>SUM(U31:U34)</f>
        <v>0</v>
      </c>
    </row>
    <row r="31" spans="1:21" s="96" customFormat="1" ht="24" customHeight="1" x14ac:dyDescent="0.25">
      <c r="A31" s="97" t="s">
        <v>897</v>
      </c>
      <c r="B31" s="69" t="s">
        <v>898</v>
      </c>
      <c r="C31" s="98">
        <v>0</v>
      </c>
      <c r="D31" s="98">
        <v>0</v>
      </c>
      <c r="E31" s="103">
        <v>0</v>
      </c>
      <c r="F31" s="103">
        <v>0</v>
      </c>
      <c r="G31" s="99">
        <f>+C31+D31+E31-F31</f>
        <v>0</v>
      </c>
      <c r="H31" s="103">
        <v>0</v>
      </c>
      <c r="I31" s="103">
        <v>0</v>
      </c>
      <c r="J31" s="101">
        <v>0</v>
      </c>
      <c r="K31" s="101">
        <v>0</v>
      </c>
      <c r="L31" s="101">
        <v>0</v>
      </c>
      <c r="M31" s="101">
        <v>0</v>
      </c>
      <c r="N31" s="99">
        <f t="shared" si="1"/>
        <v>0</v>
      </c>
      <c r="O31" s="102">
        <f t="shared" si="2"/>
        <v>0</v>
      </c>
      <c r="P31" s="98">
        <v>0</v>
      </c>
      <c r="Q31" s="103">
        <v>0</v>
      </c>
      <c r="R31" s="103">
        <v>0</v>
      </c>
      <c r="S31" s="98">
        <v>0</v>
      </c>
      <c r="T31" s="98">
        <v>0</v>
      </c>
      <c r="U31" s="104">
        <f t="shared" si="3"/>
        <v>0</v>
      </c>
    </row>
    <row r="32" spans="1:21" s="96" customFormat="1" ht="24" customHeight="1" x14ac:dyDescent="0.25">
      <c r="A32" s="97" t="s">
        <v>899</v>
      </c>
      <c r="B32" s="69" t="s">
        <v>900</v>
      </c>
      <c r="C32" s="98">
        <v>0</v>
      </c>
      <c r="D32" s="98">
        <v>0</v>
      </c>
      <c r="E32" s="103">
        <v>0</v>
      </c>
      <c r="F32" s="103">
        <v>0</v>
      </c>
      <c r="G32" s="99">
        <f>+C32+D32+E32-F32</f>
        <v>0</v>
      </c>
      <c r="H32" s="103">
        <v>0</v>
      </c>
      <c r="I32" s="103">
        <v>0</v>
      </c>
      <c r="J32" s="101">
        <v>0</v>
      </c>
      <c r="K32" s="101">
        <v>0</v>
      </c>
      <c r="L32" s="101">
        <v>0</v>
      </c>
      <c r="M32" s="101">
        <v>0</v>
      </c>
      <c r="N32" s="99">
        <f t="shared" si="1"/>
        <v>0</v>
      </c>
      <c r="O32" s="102">
        <f t="shared" si="2"/>
        <v>0</v>
      </c>
      <c r="P32" s="98">
        <v>0</v>
      </c>
      <c r="Q32" s="103">
        <v>0</v>
      </c>
      <c r="R32" s="103">
        <v>0</v>
      </c>
      <c r="S32" s="98">
        <v>0</v>
      </c>
      <c r="T32" s="98">
        <v>0</v>
      </c>
      <c r="U32" s="104">
        <f t="shared" si="3"/>
        <v>0</v>
      </c>
    </row>
    <row r="33" spans="1:21" s="96" customFormat="1" ht="24" customHeight="1" x14ac:dyDescent="0.25">
      <c r="A33" s="97" t="s">
        <v>901</v>
      </c>
      <c r="B33" s="69" t="s">
        <v>902</v>
      </c>
      <c r="C33" s="98">
        <v>0</v>
      </c>
      <c r="D33" s="98">
        <v>0</v>
      </c>
      <c r="E33" s="103">
        <v>0</v>
      </c>
      <c r="F33" s="103">
        <v>0</v>
      </c>
      <c r="G33" s="99">
        <f>+C33+D33+E33-F33</f>
        <v>0</v>
      </c>
      <c r="H33" s="103">
        <v>0</v>
      </c>
      <c r="I33" s="103">
        <v>0</v>
      </c>
      <c r="J33" s="101">
        <v>0</v>
      </c>
      <c r="K33" s="101">
        <v>0</v>
      </c>
      <c r="L33" s="101">
        <v>0</v>
      </c>
      <c r="M33" s="101">
        <v>0</v>
      </c>
      <c r="N33" s="99">
        <f t="shared" si="1"/>
        <v>0</v>
      </c>
      <c r="O33" s="102">
        <f t="shared" si="2"/>
        <v>0</v>
      </c>
      <c r="P33" s="98">
        <v>0</v>
      </c>
      <c r="Q33" s="103">
        <v>0</v>
      </c>
      <c r="R33" s="103">
        <v>0</v>
      </c>
      <c r="S33" s="98">
        <v>0</v>
      </c>
      <c r="T33" s="98">
        <v>0</v>
      </c>
      <c r="U33" s="104">
        <f t="shared" si="3"/>
        <v>0</v>
      </c>
    </row>
    <row r="34" spans="1:21" s="96" customFormat="1" ht="24" customHeight="1" x14ac:dyDescent="0.25">
      <c r="A34" s="97" t="s">
        <v>903</v>
      </c>
      <c r="B34" s="69" t="s">
        <v>904</v>
      </c>
      <c r="C34" s="98">
        <v>0</v>
      </c>
      <c r="D34" s="98">
        <v>0</v>
      </c>
      <c r="E34" s="103">
        <v>0</v>
      </c>
      <c r="F34" s="103">
        <v>0</v>
      </c>
      <c r="G34" s="99">
        <f>+C34+D34+E34-F34</f>
        <v>0</v>
      </c>
      <c r="H34" s="103">
        <v>0</v>
      </c>
      <c r="I34" s="103">
        <v>0</v>
      </c>
      <c r="J34" s="101">
        <v>0</v>
      </c>
      <c r="K34" s="101">
        <v>0</v>
      </c>
      <c r="L34" s="101">
        <v>0</v>
      </c>
      <c r="M34" s="101">
        <v>0</v>
      </c>
      <c r="N34" s="99">
        <f t="shared" si="1"/>
        <v>0</v>
      </c>
      <c r="O34" s="102">
        <f t="shared" si="2"/>
        <v>0</v>
      </c>
      <c r="P34" s="98">
        <v>0</v>
      </c>
      <c r="Q34" s="103">
        <v>0</v>
      </c>
      <c r="R34" s="103">
        <v>0</v>
      </c>
      <c r="S34" s="98">
        <v>0</v>
      </c>
      <c r="T34" s="98">
        <v>0</v>
      </c>
      <c r="U34" s="104">
        <f t="shared" si="3"/>
        <v>0</v>
      </c>
    </row>
    <row r="35" spans="1:21" s="96" customFormat="1" ht="24" customHeight="1" x14ac:dyDescent="0.25">
      <c r="A35" s="92" t="s">
        <v>905</v>
      </c>
      <c r="B35" s="93" t="s">
        <v>129</v>
      </c>
      <c r="C35" s="94">
        <f>SUM(C36:C38)</f>
        <v>0</v>
      </c>
      <c r="D35" s="94">
        <f>SUM(D36:D38)</f>
        <v>0</v>
      </c>
      <c r="E35" s="94">
        <f t="shared" ref="E35:T35" si="7">SUM(E36:E38)</f>
        <v>0</v>
      </c>
      <c r="F35" s="94">
        <f t="shared" si="7"/>
        <v>0</v>
      </c>
      <c r="G35" s="94">
        <f t="shared" si="7"/>
        <v>0</v>
      </c>
      <c r="H35" s="94">
        <f t="shared" si="7"/>
        <v>0</v>
      </c>
      <c r="I35" s="94">
        <f t="shared" si="7"/>
        <v>0</v>
      </c>
      <c r="J35" s="94">
        <f t="shared" si="7"/>
        <v>0</v>
      </c>
      <c r="K35" s="94">
        <f t="shared" si="7"/>
        <v>0</v>
      </c>
      <c r="L35" s="94">
        <f t="shared" si="7"/>
        <v>0</v>
      </c>
      <c r="M35" s="94">
        <f t="shared" si="7"/>
        <v>0</v>
      </c>
      <c r="N35" s="94">
        <f t="shared" si="7"/>
        <v>0</v>
      </c>
      <c r="O35" s="94">
        <f t="shared" si="7"/>
        <v>0</v>
      </c>
      <c r="P35" s="94">
        <f t="shared" si="7"/>
        <v>0</v>
      </c>
      <c r="Q35" s="94">
        <f t="shared" si="7"/>
        <v>0</v>
      </c>
      <c r="R35" s="94">
        <f t="shared" si="7"/>
        <v>0</v>
      </c>
      <c r="S35" s="94">
        <f t="shared" si="7"/>
        <v>0</v>
      </c>
      <c r="T35" s="94">
        <f t="shared" si="7"/>
        <v>0</v>
      </c>
      <c r="U35" s="94">
        <f>SUM(U36:U38)</f>
        <v>0</v>
      </c>
    </row>
    <row r="36" spans="1:21" s="96" customFormat="1" ht="24" customHeight="1" x14ac:dyDescent="0.25">
      <c r="A36" s="97" t="s">
        <v>906</v>
      </c>
      <c r="B36" s="69" t="s">
        <v>907</v>
      </c>
      <c r="C36" s="98">
        <v>0</v>
      </c>
      <c r="D36" s="98">
        <v>0</v>
      </c>
      <c r="E36" s="103">
        <v>0</v>
      </c>
      <c r="F36" s="103">
        <v>0</v>
      </c>
      <c r="G36" s="99">
        <f>+C36+D36+E36-F36</f>
        <v>0</v>
      </c>
      <c r="H36" s="103">
        <v>0</v>
      </c>
      <c r="I36" s="103">
        <v>0</v>
      </c>
      <c r="J36" s="101">
        <v>0</v>
      </c>
      <c r="K36" s="101">
        <v>0</v>
      </c>
      <c r="L36" s="101">
        <v>0</v>
      </c>
      <c r="M36" s="101">
        <v>0</v>
      </c>
      <c r="N36" s="99">
        <f t="shared" si="1"/>
        <v>0</v>
      </c>
      <c r="O36" s="102">
        <f t="shared" si="2"/>
        <v>0</v>
      </c>
      <c r="P36" s="98">
        <v>0</v>
      </c>
      <c r="Q36" s="103">
        <v>0</v>
      </c>
      <c r="R36" s="103">
        <v>0</v>
      </c>
      <c r="S36" s="98">
        <v>0</v>
      </c>
      <c r="T36" s="98">
        <v>0</v>
      </c>
      <c r="U36" s="104">
        <f t="shared" si="3"/>
        <v>0</v>
      </c>
    </row>
    <row r="37" spans="1:21" s="96" customFormat="1" ht="24" customHeight="1" x14ac:dyDescent="0.25">
      <c r="A37" s="97" t="s">
        <v>908</v>
      </c>
      <c r="B37" s="69" t="s">
        <v>909</v>
      </c>
      <c r="C37" s="98">
        <v>0</v>
      </c>
      <c r="D37" s="98">
        <v>0</v>
      </c>
      <c r="E37" s="103">
        <v>0</v>
      </c>
      <c r="F37" s="103">
        <v>0</v>
      </c>
      <c r="G37" s="99">
        <f>+C37+D37+E37-F37</f>
        <v>0</v>
      </c>
      <c r="H37" s="103">
        <v>0</v>
      </c>
      <c r="I37" s="103">
        <v>0</v>
      </c>
      <c r="J37" s="101">
        <v>0</v>
      </c>
      <c r="K37" s="101">
        <v>0</v>
      </c>
      <c r="L37" s="101">
        <v>0</v>
      </c>
      <c r="M37" s="101">
        <v>0</v>
      </c>
      <c r="N37" s="99">
        <f t="shared" si="1"/>
        <v>0</v>
      </c>
      <c r="O37" s="102">
        <f t="shared" si="2"/>
        <v>0</v>
      </c>
      <c r="P37" s="98">
        <v>0</v>
      </c>
      <c r="Q37" s="103">
        <v>0</v>
      </c>
      <c r="R37" s="103">
        <v>0</v>
      </c>
      <c r="S37" s="98">
        <v>0</v>
      </c>
      <c r="T37" s="98">
        <v>0</v>
      </c>
      <c r="U37" s="104">
        <f t="shared" si="3"/>
        <v>0</v>
      </c>
    </row>
    <row r="38" spans="1:21" s="96" customFormat="1" ht="24" customHeight="1" x14ac:dyDescent="0.25">
      <c r="A38" s="97" t="s">
        <v>910</v>
      </c>
      <c r="B38" s="69" t="s">
        <v>911</v>
      </c>
      <c r="C38" s="98">
        <v>0</v>
      </c>
      <c r="D38" s="98">
        <v>0</v>
      </c>
      <c r="E38" s="103">
        <v>0</v>
      </c>
      <c r="F38" s="103">
        <v>0</v>
      </c>
      <c r="G38" s="99">
        <f>+C38+D38+E38-F38</f>
        <v>0</v>
      </c>
      <c r="H38" s="103">
        <v>0</v>
      </c>
      <c r="I38" s="103">
        <v>0</v>
      </c>
      <c r="J38" s="101">
        <v>0</v>
      </c>
      <c r="K38" s="101">
        <v>0</v>
      </c>
      <c r="L38" s="101">
        <v>0</v>
      </c>
      <c r="M38" s="101">
        <v>0</v>
      </c>
      <c r="N38" s="99">
        <f t="shared" si="1"/>
        <v>0</v>
      </c>
      <c r="O38" s="102">
        <f t="shared" si="2"/>
        <v>0</v>
      </c>
      <c r="P38" s="98">
        <v>0</v>
      </c>
      <c r="Q38" s="103">
        <v>0</v>
      </c>
      <c r="R38" s="103">
        <v>0</v>
      </c>
      <c r="S38" s="98">
        <v>0</v>
      </c>
      <c r="T38" s="98">
        <v>0</v>
      </c>
      <c r="U38" s="104">
        <f t="shared" si="3"/>
        <v>0</v>
      </c>
    </row>
    <row r="39" spans="1:21" s="96" customFormat="1" ht="24" customHeight="1" x14ac:dyDescent="0.25">
      <c r="A39" s="92" t="s">
        <v>912</v>
      </c>
      <c r="B39" s="93" t="s">
        <v>131</v>
      </c>
      <c r="C39" s="94">
        <f>SUM(C40:C41)</f>
        <v>0</v>
      </c>
      <c r="D39" s="94">
        <f>SUM(D40:D41)</f>
        <v>0</v>
      </c>
      <c r="E39" s="94">
        <f t="shared" ref="E39:U39" si="8">SUM(E40:E41)</f>
        <v>0</v>
      </c>
      <c r="F39" s="94">
        <f t="shared" si="8"/>
        <v>0</v>
      </c>
      <c r="G39" s="94">
        <f t="shared" si="8"/>
        <v>0</v>
      </c>
      <c r="H39" s="94">
        <f t="shared" si="8"/>
        <v>0</v>
      </c>
      <c r="I39" s="94">
        <f t="shared" si="8"/>
        <v>0</v>
      </c>
      <c r="J39" s="94">
        <f t="shared" si="8"/>
        <v>0</v>
      </c>
      <c r="K39" s="94">
        <f t="shared" si="8"/>
        <v>0</v>
      </c>
      <c r="L39" s="94">
        <f t="shared" si="8"/>
        <v>0</v>
      </c>
      <c r="M39" s="94">
        <f t="shared" si="8"/>
        <v>0</v>
      </c>
      <c r="N39" s="94">
        <f t="shared" si="8"/>
        <v>0</v>
      </c>
      <c r="O39" s="94">
        <f t="shared" si="8"/>
        <v>0</v>
      </c>
      <c r="P39" s="94">
        <f t="shared" si="8"/>
        <v>0</v>
      </c>
      <c r="Q39" s="94">
        <f t="shared" si="8"/>
        <v>0</v>
      </c>
      <c r="R39" s="94">
        <f t="shared" si="8"/>
        <v>0</v>
      </c>
      <c r="S39" s="94">
        <f t="shared" si="8"/>
        <v>0</v>
      </c>
      <c r="T39" s="94">
        <f t="shared" si="8"/>
        <v>0</v>
      </c>
      <c r="U39" s="94">
        <f t="shared" si="8"/>
        <v>0</v>
      </c>
    </row>
    <row r="40" spans="1:21" s="96" customFormat="1" ht="24" customHeight="1" x14ac:dyDescent="0.25">
      <c r="A40" s="97" t="s">
        <v>913</v>
      </c>
      <c r="B40" s="69" t="s">
        <v>914</v>
      </c>
      <c r="C40" s="98">
        <v>0</v>
      </c>
      <c r="D40" s="98">
        <v>0</v>
      </c>
      <c r="E40" s="103">
        <v>0</v>
      </c>
      <c r="F40" s="103">
        <v>0</v>
      </c>
      <c r="G40" s="99">
        <f>+C40+D40+E40-F40</f>
        <v>0</v>
      </c>
      <c r="H40" s="103">
        <v>0</v>
      </c>
      <c r="I40" s="103">
        <v>0</v>
      </c>
      <c r="J40" s="101">
        <v>0</v>
      </c>
      <c r="K40" s="101">
        <v>0</v>
      </c>
      <c r="L40" s="101">
        <v>0</v>
      </c>
      <c r="M40" s="101">
        <v>0</v>
      </c>
      <c r="N40" s="99">
        <f t="shared" si="1"/>
        <v>0</v>
      </c>
      <c r="O40" s="102">
        <f t="shared" si="2"/>
        <v>0</v>
      </c>
      <c r="P40" s="98">
        <v>0</v>
      </c>
      <c r="Q40" s="103">
        <v>0</v>
      </c>
      <c r="R40" s="103">
        <v>0</v>
      </c>
      <c r="S40" s="98">
        <v>0</v>
      </c>
      <c r="T40" s="98">
        <v>0</v>
      </c>
      <c r="U40" s="104">
        <f t="shared" si="3"/>
        <v>0</v>
      </c>
    </row>
    <row r="41" spans="1:21" s="96" customFormat="1" ht="24" customHeight="1" x14ac:dyDescent="0.25">
      <c r="A41" s="97" t="s">
        <v>915</v>
      </c>
      <c r="B41" s="69" t="s">
        <v>916</v>
      </c>
      <c r="C41" s="98">
        <v>0</v>
      </c>
      <c r="D41" s="98">
        <v>0</v>
      </c>
      <c r="E41" s="103">
        <v>0</v>
      </c>
      <c r="F41" s="103">
        <v>0</v>
      </c>
      <c r="G41" s="99">
        <f>+C41+D41+E41-F41</f>
        <v>0</v>
      </c>
      <c r="H41" s="103">
        <v>0</v>
      </c>
      <c r="I41" s="103">
        <v>0</v>
      </c>
      <c r="J41" s="101">
        <v>0</v>
      </c>
      <c r="K41" s="101">
        <v>0</v>
      </c>
      <c r="L41" s="101">
        <v>0</v>
      </c>
      <c r="M41" s="101">
        <v>0</v>
      </c>
      <c r="N41" s="99">
        <f t="shared" si="1"/>
        <v>0</v>
      </c>
      <c r="O41" s="102">
        <f t="shared" si="2"/>
        <v>0</v>
      </c>
      <c r="P41" s="98">
        <v>0</v>
      </c>
      <c r="Q41" s="103">
        <v>0</v>
      </c>
      <c r="R41" s="103">
        <v>0</v>
      </c>
      <c r="S41" s="98">
        <v>0</v>
      </c>
      <c r="T41" s="98">
        <v>0</v>
      </c>
      <c r="U41" s="104">
        <f t="shared" si="3"/>
        <v>0</v>
      </c>
    </row>
    <row r="42" spans="1:21" s="96" customFormat="1" ht="24" customHeight="1" x14ac:dyDescent="0.25">
      <c r="A42" s="92" t="s">
        <v>917</v>
      </c>
      <c r="B42" s="93" t="s">
        <v>133</v>
      </c>
      <c r="C42" s="94">
        <f>SUM(C43:C44)</f>
        <v>0</v>
      </c>
      <c r="D42" s="94">
        <f>SUM(D43:D44)</f>
        <v>0</v>
      </c>
      <c r="E42" s="94">
        <f t="shared" ref="E42:U42" si="9">SUM(E43:E44)</f>
        <v>0</v>
      </c>
      <c r="F42" s="94">
        <f t="shared" si="9"/>
        <v>0</v>
      </c>
      <c r="G42" s="94">
        <f t="shared" si="9"/>
        <v>0</v>
      </c>
      <c r="H42" s="94">
        <f t="shared" si="9"/>
        <v>0</v>
      </c>
      <c r="I42" s="94">
        <f t="shared" si="9"/>
        <v>0</v>
      </c>
      <c r="J42" s="94">
        <f t="shared" si="9"/>
        <v>0</v>
      </c>
      <c r="K42" s="94">
        <f t="shared" si="9"/>
        <v>0</v>
      </c>
      <c r="L42" s="94">
        <f t="shared" si="9"/>
        <v>0</v>
      </c>
      <c r="M42" s="94">
        <f t="shared" si="9"/>
        <v>0</v>
      </c>
      <c r="N42" s="94">
        <f t="shared" si="9"/>
        <v>0</v>
      </c>
      <c r="O42" s="94">
        <f t="shared" si="9"/>
        <v>0</v>
      </c>
      <c r="P42" s="94">
        <f t="shared" si="9"/>
        <v>0</v>
      </c>
      <c r="Q42" s="94">
        <f t="shared" si="9"/>
        <v>0</v>
      </c>
      <c r="R42" s="94">
        <f t="shared" si="9"/>
        <v>0</v>
      </c>
      <c r="S42" s="94">
        <f t="shared" si="9"/>
        <v>0</v>
      </c>
      <c r="T42" s="94">
        <f t="shared" si="9"/>
        <v>0</v>
      </c>
      <c r="U42" s="94">
        <f t="shared" si="9"/>
        <v>0</v>
      </c>
    </row>
    <row r="43" spans="1:21" s="96" customFormat="1" ht="24" customHeight="1" x14ac:dyDescent="0.25">
      <c r="A43" s="97" t="s">
        <v>918</v>
      </c>
      <c r="B43" s="69" t="s">
        <v>914</v>
      </c>
      <c r="C43" s="98">
        <v>0</v>
      </c>
      <c r="D43" s="98">
        <v>0</v>
      </c>
      <c r="E43" s="103">
        <v>0</v>
      </c>
      <c r="F43" s="103">
        <v>0</v>
      </c>
      <c r="G43" s="99">
        <f t="shared" si="4"/>
        <v>0</v>
      </c>
      <c r="H43" s="103">
        <v>0</v>
      </c>
      <c r="I43" s="101">
        <v>0</v>
      </c>
      <c r="J43" s="101">
        <v>0</v>
      </c>
      <c r="K43" s="101">
        <v>0</v>
      </c>
      <c r="L43" s="101">
        <v>0</v>
      </c>
      <c r="M43" s="101">
        <v>0</v>
      </c>
      <c r="N43" s="99">
        <f t="shared" si="1"/>
        <v>0</v>
      </c>
      <c r="O43" s="102">
        <f t="shared" si="2"/>
        <v>0</v>
      </c>
      <c r="P43" s="98">
        <v>0</v>
      </c>
      <c r="Q43" s="103">
        <v>0</v>
      </c>
      <c r="R43" s="103">
        <v>0</v>
      </c>
      <c r="S43" s="98">
        <v>0</v>
      </c>
      <c r="T43" s="98"/>
      <c r="U43" s="104">
        <f t="shared" si="3"/>
        <v>0</v>
      </c>
    </row>
    <row r="44" spans="1:21" s="96" customFormat="1" ht="24" customHeight="1" x14ac:dyDescent="0.25">
      <c r="A44" s="97" t="s">
        <v>919</v>
      </c>
      <c r="B44" s="69" t="s">
        <v>916</v>
      </c>
      <c r="C44" s="98">
        <v>0</v>
      </c>
      <c r="D44" s="98">
        <v>0</v>
      </c>
      <c r="E44" s="103">
        <v>0</v>
      </c>
      <c r="F44" s="103">
        <v>0</v>
      </c>
      <c r="G44" s="99">
        <f t="shared" si="4"/>
        <v>0</v>
      </c>
      <c r="H44" s="103">
        <v>0</v>
      </c>
      <c r="I44" s="101">
        <v>0</v>
      </c>
      <c r="J44" s="101">
        <v>0</v>
      </c>
      <c r="K44" s="101">
        <v>0</v>
      </c>
      <c r="L44" s="101">
        <v>0</v>
      </c>
      <c r="M44" s="101">
        <v>0</v>
      </c>
      <c r="N44" s="99">
        <f t="shared" si="1"/>
        <v>0</v>
      </c>
      <c r="O44" s="102">
        <f t="shared" si="2"/>
        <v>0</v>
      </c>
      <c r="P44" s="98">
        <v>0</v>
      </c>
      <c r="Q44" s="103">
        <v>0</v>
      </c>
      <c r="R44" s="103">
        <v>0</v>
      </c>
      <c r="S44" s="98">
        <v>0</v>
      </c>
      <c r="T44" s="98"/>
      <c r="U44" s="104">
        <f t="shared" si="3"/>
        <v>0</v>
      </c>
    </row>
    <row r="45" spans="1:21" s="96" customFormat="1" ht="24" customHeight="1" x14ac:dyDescent="0.25">
      <c r="A45" s="92" t="s">
        <v>920</v>
      </c>
      <c r="B45" s="93" t="s">
        <v>921</v>
      </c>
      <c r="C45" s="94">
        <f>SUM(C46:C49)</f>
        <v>305935.71000000002</v>
      </c>
      <c r="D45" s="94">
        <f>SUM(D46:D49)</f>
        <v>0</v>
      </c>
      <c r="E45" s="94">
        <f t="shared" ref="E45:U45" si="10">SUM(E46:E49)</f>
        <v>0</v>
      </c>
      <c r="F45" s="94">
        <f t="shared" si="10"/>
        <v>0</v>
      </c>
      <c r="G45" s="94">
        <f t="shared" si="10"/>
        <v>305935.71000000002</v>
      </c>
      <c r="H45" s="94">
        <f t="shared" si="10"/>
        <v>5469.24</v>
      </c>
      <c r="I45" s="94">
        <f t="shared" si="10"/>
        <v>0</v>
      </c>
      <c r="J45" s="94">
        <f t="shared" si="10"/>
        <v>0</v>
      </c>
      <c r="K45" s="94">
        <f t="shared" si="10"/>
        <v>0</v>
      </c>
      <c r="L45" s="94">
        <f t="shared" si="10"/>
        <v>0</v>
      </c>
      <c r="M45" s="94">
        <f t="shared" si="10"/>
        <v>0</v>
      </c>
      <c r="N45" s="94">
        <f t="shared" si="10"/>
        <v>5469.24</v>
      </c>
      <c r="O45" s="94">
        <f t="shared" si="10"/>
        <v>311404.95</v>
      </c>
      <c r="P45" s="94">
        <f t="shared" si="10"/>
        <v>-137320.39000000001</v>
      </c>
      <c r="Q45" s="94">
        <f t="shared" si="10"/>
        <v>0</v>
      </c>
      <c r="R45" s="94">
        <f t="shared" si="10"/>
        <v>0</v>
      </c>
      <c r="S45" s="94">
        <f t="shared" si="10"/>
        <v>-79666.37</v>
      </c>
      <c r="T45" s="94">
        <f t="shared" si="10"/>
        <v>-216986.79</v>
      </c>
      <c r="U45" s="94">
        <f t="shared" si="10"/>
        <v>94418.16</v>
      </c>
    </row>
    <row r="46" spans="1:21" s="96" customFormat="1" ht="24" customHeight="1" x14ac:dyDescent="0.25">
      <c r="A46" s="97" t="s">
        <v>922</v>
      </c>
      <c r="B46" s="69" t="s">
        <v>923</v>
      </c>
      <c r="C46" s="98">
        <v>0</v>
      </c>
      <c r="D46" s="98">
        <v>0</v>
      </c>
      <c r="E46" s="103">
        <v>0</v>
      </c>
      <c r="F46" s="103">
        <v>0</v>
      </c>
      <c r="G46" s="99">
        <f>+C46+D46+E46-F46</f>
        <v>0</v>
      </c>
      <c r="H46" s="98">
        <v>0</v>
      </c>
      <c r="I46" s="103">
        <v>0</v>
      </c>
      <c r="J46" s="101">
        <v>0</v>
      </c>
      <c r="K46" s="101">
        <v>0</v>
      </c>
      <c r="L46" s="101">
        <v>0</v>
      </c>
      <c r="M46" s="101">
        <v>0</v>
      </c>
      <c r="N46" s="99">
        <f t="shared" si="1"/>
        <v>0</v>
      </c>
      <c r="O46" s="102">
        <f t="shared" si="2"/>
        <v>0</v>
      </c>
      <c r="P46" s="98">
        <v>0</v>
      </c>
      <c r="Q46" s="103">
        <v>0</v>
      </c>
      <c r="R46" s="103">
        <v>0</v>
      </c>
      <c r="S46" s="98">
        <v>0</v>
      </c>
      <c r="T46" s="98">
        <v>0</v>
      </c>
      <c r="U46" s="104">
        <f t="shared" si="3"/>
        <v>0</v>
      </c>
    </row>
    <row r="47" spans="1:21" s="96" customFormat="1" ht="24" customHeight="1" x14ac:dyDescent="0.25">
      <c r="A47" s="97" t="s">
        <v>924</v>
      </c>
      <c r="B47" s="69" t="s">
        <v>925</v>
      </c>
      <c r="C47" s="98">
        <v>0</v>
      </c>
      <c r="D47" s="98">
        <v>0</v>
      </c>
      <c r="E47" s="103">
        <v>0</v>
      </c>
      <c r="F47" s="103">
        <v>0</v>
      </c>
      <c r="G47" s="99">
        <f>+C47+D47+E47-F47</f>
        <v>0</v>
      </c>
      <c r="H47" s="98">
        <v>0</v>
      </c>
      <c r="I47" s="103">
        <v>0</v>
      </c>
      <c r="J47" s="101">
        <v>0</v>
      </c>
      <c r="K47" s="101">
        <v>0</v>
      </c>
      <c r="L47" s="101">
        <v>0</v>
      </c>
      <c r="M47" s="101">
        <v>0</v>
      </c>
      <c r="N47" s="99">
        <f t="shared" si="1"/>
        <v>0</v>
      </c>
      <c r="O47" s="102">
        <f t="shared" si="2"/>
        <v>0</v>
      </c>
      <c r="P47" s="98">
        <v>0</v>
      </c>
      <c r="Q47" s="103">
        <v>0</v>
      </c>
      <c r="R47" s="103">
        <v>0</v>
      </c>
      <c r="S47" s="98">
        <v>0</v>
      </c>
      <c r="T47" s="98">
        <v>0</v>
      </c>
      <c r="U47" s="104">
        <f t="shared" si="3"/>
        <v>0</v>
      </c>
    </row>
    <row r="48" spans="1:21" s="96" customFormat="1" ht="24" customHeight="1" x14ac:dyDescent="0.25">
      <c r="A48" s="97" t="s">
        <v>926</v>
      </c>
      <c r="B48" s="69" t="s">
        <v>927</v>
      </c>
      <c r="C48" s="98">
        <v>305935.71000000002</v>
      </c>
      <c r="D48" s="98">
        <v>0</v>
      </c>
      <c r="E48" s="103">
        <v>0</v>
      </c>
      <c r="F48" s="103">
        <v>0</v>
      </c>
      <c r="G48" s="99">
        <f>+C48+D48+E48-F48</f>
        <v>305935.71000000002</v>
      </c>
      <c r="H48" s="98">
        <v>5469.24</v>
      </c>
      <c r="I48" s="103">
        <v>0</v>
      </c>
      <c r="J48" s="101">
        <v>0</v>
      </c>
      <c r="K48" s="101">
        <v>0</v>
      </c>
      <c r="L48" s="101">
        <v>0</v>
      </c>
      <c r="M48" s="101">
        <v>0</v>
      </c>
      <c r="N48" s="99">
        <f t="shared" si="1"/>
        <v>5469.24</v>
      </c>
      <c r="O48" s="102">
        <f t="shared" si="2"/>
        <v>311404.95</v>
      </c>
      <c r="P48" s="98">
        <v>-137320.39000000001</v>
      </c>
      <c r="Q48" s="103">
        <v>0</v>
      </c>
      <c r="R48" s="103">
        <v>0</v>
      </c>
      <c r="S48" s="98">
        <v>-79666.37</v>
      </c>
      <c r="T48" s="98">
        <v>-216986.79</v>
      </c>
      <c r="U48" s="104">
        <f t="shared" si="3"/>
        <v>94418.16</v>
      </c>
    </row>
    <row r="49" spans="1:24" ht="24" customHeight="1" x14ac:dyDescent="0.25">
      <c r="A49" s="97" t="s">
        <v>928</v>
      </c>
      <c r="B49" s="69" t="s">
        <v>929</v>
      </c>
      <c r="C49" s="98">
        <v>0</v>
      </c>
      <c r="D49" s="98">
        <v>0</v>
      </c>
      <c r="E49" s="103">
        <v>0</v>
      </c>
      <c r="F49" s="103">
        <v>0</v>
      </c>
      <c r="G49" s="99">
        <f>+C49+D49+E49-F49</f>
        <v>0</v>
      </c>
      <c r="H49" s="98">
        <v>0</v>
      </c>
      <c r="I49" s="103">
        <v>0</v>
      </c>
      <c r="J49" s="101">
        <v>0</v>
      </c>
      <c r="K49" s="101">
        <v>0</v>
      </c>
      <c r="L49" s="101">
        <v>0</v>
      </c>
      <c r="M49" s="101">
        <v>0</v>
      </c>
      <c r="N49" s="99">
        <f t="shared" si="1"/>
        <v>0</v>
      </c>
      <c r="O49" s="102">
        <f t="shared" si="2"/>
        <v>0</v>
      </c>
      <c r="P49" s="98">
        <v>0</v>
      </c>
      <c r="Q49" s="103">
        <v>0</v>
      </c>
      <c r="R49" s="103">
        <v>0</v>
      </c>
      <c r="S49" s="98">
        <v>0</v>
      </c>
      <c r="T49" s="98">
        <v>0</v>
      </c>
      <c r="U49" s="104">
        <f t="shared" si="3"/>
        <v>0</v>
      </c>
    </row>
    <row r="50" spans="1:24" ht="24" customHeight="1" x14ac:dyDescent="0.25">
      <c r="A50" s="92" t="s">
        <v>930</v>
      </c>
      <c r="B50" s="93" t="s">
        <v>137</v>
      </c>
      <c r="C50" s="94">
        <f>SUM(C51:C54)</f>
        <v>1954656.54</v>
      </c>
      <c r="D50" s="94">
        <f>SUM(D51:D54)</f>
        <v>0</v>
      </c>
      <c r="E50" s="94">
        <f t="shared" ref="E50:T50" si="11">SUM(E51:E54)</f>
        <v>0</v>
      </c>
      <c r="F50" s="94">
        <f t="shared" si="11"/>
        <v>0</v>
      </c>
      <c r="G50" s="94">
        <f t="shared" si="11"/>
        <v>1954656.54</v>
      </c>
      <c r="H50" s="94">
        <f t="shared" si="11"/>
        <v>863.08</v>
      </c>
      <c r="I50" s="94">
        <f t="shared" si="11"/>
        <v>-1955519.62</v>
      </c>
      <c r="J50" s="94">
        <f t="shared" si="11"/>
        <v>0</v>
      </c>
      <c r="K50" s="94">
        <f t="shared" si="11"/>
        <v>0</v>
      </c>
      <c r="L50" s="94">
        <f t="shared" si="11"/>
        <v>0</v>
      </c>
      <c r="M50" s="94">
        <f t="shared" si="11"/>
        <v>0</v>
      </c>
      <c r="N50" s="94">
        <f t="shared" si="11"/>
        <v>-1954656.54</v>
      </c>
      <c r="O50" s="94">
        <f t="shared" si="11"/>
        <v>0</v>
      </c>
      <c r="P50" s="94">
        <f t="shared" si="11"/>
        <v>0</v>
      </c>
      <c r="Q50" s="94">
        <f t="shared" si="11"/>
        <v>0</v>
      </c>
      <c r="R50" s="94">
        <f t="shared" si="11"/>
        <v>0</v>
      </c>
      <c r="S50" s="94">
        <f t="shared" si="11"/>
        <v>0</v>
      </c>
      <c r="T50" s="94">
        <f t="shared" si="11"/>
        <v>0</v>
      </c>
      <c r="U50" s="94">
        <f>SUM(U51:U54)</f>
        <v>0</v>
      </c>
    </row>
    <row r="51" spans="1:24" ht="24" customHeight="1" x14ac:dyDescent="0.25">
      <c r="A51" s="97" t="s">
        <v>931</v>
      </c>
      <c r="B51" s="69" t="s">
        <v>932</v>
      </c>
      <c r="C51" s="98">
        <v>1954656.54</v>
      </c>
      <c r="D51" s="98">
        <v>0</v>
      </c>
      <c r="E51" s="103">
        <v>0</v>
      </c>
      <c r="F51" s="103">
        <v>0</v>
      </c>
      <c r="G51" s="99">
        <f t="shared" si="4"/>
        <v>1954656.54</v>
      </c>
      <c r="H51" s="98">
        <v>863.08</v>
      </c>
      <c r="I51" s="98">
        <v>-1955519.62</v>
      </c>
      <c r="J51" s="101">
        <v>0</v>
      </c>
      <c r="K51" s="101">
        <v>0</v>
      </c>
      <c r="L51" s="101">
        <v>0</v>
      </c>
      <c r="M51" s="101">
        <v>0</v>
      </c>
      <c r="N51" s="99">
        <f t="shared" si="1"/>
        <v>-1954656.54</v>
      </c>
      <c r="O51" s="102">
        <f t="shared" si="2"/>
        <v>0</v>
      </c>
      <c r="P51" s="98">
        <v>0</v>
      </c>
      <c r="Q51" s="103">
        <v>0</v>
      </c>
      <c r="R51" s="103">
        <v>0</v>
      </c>
      <c r="S51" s="98">
        <v>0</v>
      </c>
      <c r="T51" s="98">
        <v>0</v>
      </c>
      <c r="U51" s="104">
        <f t="shared" si="3"/>
        <v>0</v>
      </c>
    </row>
    <row r="52" spans="1:24" ht="24" customHeight="1" x14ac:dyDescent="0.25">
      <c r="A52" s="97" t="s">
        <v>933</v>
      </c>
      <c r="B52" s="69" t="s">
        <v>934</v>
      </c>
      <c r="C52" s="98">
        <v>0</v>
      </c>
      <c r="D52" s="98">
        <v>0</v>
      </c>
      <c r="E52" s="103">
        <v>0</v>
      </c>
      <c r="F52" s="103">
        <v>0</v>
      </c>
      <c r="G52" s="99">
        <f t="shared" si="4"/>
        <v>0</v>
      </c>
      <c r="H52" s="98">
        <v>0</v>
      </c>
      <c r="I52" s="98">
        <v>0</v>
      </c>
      <c r="J52" s="101">
        <v>0</v>
      </c>
      <c r="K52" s="101">
        <v>0</v>
      </c>
      <c r="L52" s="101">
        <v>0</v>
      </c>
      <c r="M52" s="101">
        <v>0</v>
      </c>
      <c r="N52" s="99">
        <f t="shared" si="1"/>
        <v>0</v>
      </c>
      <c r="O52" s="102">
        <f t="shared" si="2"/>
        <v>0</v>
      </c>
      <c r="P52" s="98">
        <v>0</v>
      </c>
      <c r="Q52" s="103">
        <v>0</v>
      </c>
      <c r="R52" s="103">
        <v>0</v>
      </c>
      <c r="S52" s="98">
        <v>0</v>
      </c>
      <c r="T52" s="98">
        <v>0</v>
      </c>
      <c r="U52" s="104">
        <f t="shared" si="3"/>
        <v>0</v>
      </c>
    </row>
    <row r="53" spans="1:24" ht="24" customHeight="1" x14ac:dyDescent="0.25">
      <c r="A53" s="97" t="s">
        <v>935</v>
      </c>
      <c r="B53" s="69" t="s">
        <v>936</v>
      </c>
      <c r="C53" s="98">
        <v>0</v>
      </c>
      <c r="D53" s="98">
        <v>0</v>
      </c>
      <c r="E53" s="103">
        <v>0</v>
      </c>
      <c r="F53" s="103">
        <v>0</v>
      </c>
      <c r="G53" s="99">
        <f t="shared" si="4"/>
        <v>0</v>
      </c>
      <c r="H53" s="98">
        <v>0</v>
      </c>
      <c r="I53" s="98">
        <v>0</v>
      </c>
      <c r="J53" s="101">
        <v>0</v>
      </c>
      <c r="K53" s="101">
        <v>0</v>
      </c>
      <c r="L53" s="101">
        <v>0</v>
      </c>
      <c r="M53" s="101">
        <v>0</v>
      </c>
      <c r="N53" s="99">
        <f t="shared" si="1"/>
        <v>0</v>
      </c>
      <c r="O53" s="102">
        <f t="shared" si="2"/>
        <v>0</v>
      </c>
      <c r="P53" s="98">
        <v>0</v>
      </c>
      <c r="Q53" s="103">
        <v>0</v>
      </c>
      <c r="R53" s="103">
        <v>0</v>
      </c>
      <c r="S53" s="98">
        <v>0</v>
      </c>
      <c r="T53" s="98">
        <v>0</v>
      </c>
      <c r="U53" s="104">
        <f t="shared" si="3"/>
        <v>0</v>
      </c>
    </row>
    <row r="54" spans="1:24" ht="24" customHeight="1" x14ac:dyDescent="0.25">
      <c r="A54" s="97" t="s">
        <v>937</v>
      </c>
      <c r="B54" s="69" t="s">
        <v>921</v>
      </c>
      <c r="C54" s="98">
        <v>0</v>
      </c>
      <c r="D54" s="98">
        <v>0</v>
      </c>
      <c r="E54" s="103">
        <v>0</v>
      </c>
      <c r="F54" s="103">
        <v>0</v>
      </c>
      <c r="G54" s="99">
        <f t="shared" si="4"/>
        <v>0</v>
      </c>
      <c r="H54" s="98">
        <v>0</v>
      </c>
      <c r="I54" s="98">
        <v>0</v>
      </c>
      <c r="J54" s="101">
        <v>0</v>
      </c>
      <c r="K54" s="101">
        <v>0</v>
      </c>
      <c r="L54" s="101">
        <v>0</v>
      </c>
      <c r="M54" s="101">
        <v>0</v>
      </c>
      <c r="N54" s="99">
        <f t="shared" si="1"/>
        <v>0</v>
      </c>
      <c r="O54" s="102">
        <f t="shared" si="2"/>
        <v>0</v>
      </c>
      <c r="P54" s="98">
        <v>0</v>
      </c>
      <c r="Q54" s="103">
        <v>0</v>
      </c>
      <c r="R54" s="103">
        <v>0</v>
      </c>
      <c r="S54" s="98">
        <v>0</v>
      </c>
      <c r="T54" s="98">
        <v>0</v>
      </c>
      <c r="U54" s="104">
        <f t="shared" si="3"/>
        <v>0</v>
      </c>
    </row>
    <row r="55" spans="1:24" s="80" customFormat="1" ht="24" customHeight="1" x14ac:dyDescent="0.25">
      <c r="A55" s="260" t="s">
        <v>938</v>
      </c>
      <c r="B55" s="260"/>
      <c r="C55" s="108">
        <f t="shared" ref="C55:U55" si="12">C11+C24+C30+C35+C39+C42+C45+C50</f>
        <v>12214910.609999996</v>
      </c>
      <c r="D55" s="108">
        <f t="shared" si="12"/>
        <v>54972.58</v>
      </c>
      <c r="E55" s="108">
        <f t="shared" si="12"/>
        <v>50385.96</v>
      </c>
      <c r="F55" s="108">
        <f t="shared" si="12"/>
        <v>0</v>
      </c>
      <c r="G55" s="108">
        <f t="shared" si="12"/>
        <v>12320269.149999999</v>
      </c>
      <c r="H55" s="108">
        <f t="shared" si="12"/>
        <v>2065327.8000000003</v>
      </c>
      <c r="I55" s="108">
        <f t="shared" si="12"/>
        <v>-1988136.4600000002</v>
      </c>
      <c r="J55" s="108">
        <f t="shared" si="12"/>
        <v>7776.92</v>
      </c>
      <c r="K55" s="108">
        <f t="shared" si="12"/>
        <v>0</v>
      </c>
      <c r="L55" s="108">
        <f t="shared" si="12"/>
        <v>0</v>
      </c>
      <c r="M55" s="108">
        <f t="shared" si="12"/>
        <v>-5863.33</v>
      </c>
      <c r="N55" s="108">
        <f t="shared" si="12"/>
        <v>79104.929999999935</v>
      </c>
      <c r="O55" s="108">
        <f t="shared" si="12"/>
        <v>12399374.079999996</v>
      </c>
      <c r="P55" s="108">
        <f t="shared" si="12"/>
        <v>-2526155.4500000002</v>
      </c>
      <c r="Q55" s="108">
        <f t="shared" si="12"/>
        <v>0</v>
      </c>
      <c r="R55" s="108">
        <f t="shared" si="12"/>
        <v>0</v>
      </c>
      <c r="S55" s="108">
        <f t="shared" si="12"/>
        <v>-270906.21999999997</v>
      </c>
      <c r="T55" s="108">
        <f t="shared" si="12"/>
        <v>-2797061.69</v>
      </c>
      <c r="U55" s="108">
        <f t="shared" si="12"/>
        <v>9602312.3899999987</v>
      </c>
      <c r="V55" s="109"/>
      <c r="W55" s="81"/>
      <c r="X55" s="81"/>
    </row>
    <row r="56" spans="1:24" s="57" customFormat="1" ht="20.25" customHeight="1" x14ac:dyDescent="0.25">
      <c r="A56" s="86" t="s">
        <v>939</v>
      </c>
      <c r="B56" s="87" t="s">
        <v>940</v>
      </c>
      <c r="C56" s="88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90"/>
      <c r="V56" s="91"/>
      <c r="W56" s="91"/>
      <c r="X56" s="91"/>
    </row>
    <row r="57" spans="1:24" ht="24" customHeight="1" x14ac:dyDescent="0.25">
      <c r="A57" s="92" t="s">
        <v>941</v>
      </c>
      <c r="B57" s="93" t="s">
        <v>942</v>
      </c>
      <c r="C57" s="94">
        <f>SUM(C58:C69)</f>
        <v>0</v>
      </c>
      <c r="D57" s="94">
        <f t="shared" ref="D57:T57" si="13">SUM(D58:D69)</f>
        <v>0</v>
      </c>
      <c r="E57" s="94">
        <f t="shared" si="13"/>
        <v>0</v>
      </c>
      <c r="F57" s="94">
        <f t="shared" si="13"/>
        <v>0</v>
      </c>
      <c r="G57" s="94">
        <f t="shared" si="13"/>
        <v>0</v>
      </c>
      <c r="H57" s="94">
        <f t="shared" si="13"/>
        <v>0</v>
      </c>
      <c r="I57" s="94">
        <f t="shared" si="13"/>
        <v>0</v>
      </c>
      <c r="J57" s="94">
        <f t="shared" si="13"/>
        <v>0</v>
      </c>
      <c r="K57" s="94">
        <f t="shared" si="13"/>
        <v>0</v>
      </c>
      <c r="L57" s="94">
        <f t="shared" si="13"/>
        <v>0</v>
      </c>
      <c r="M57" s="94">
        <f t="shared" si="13"/>
        <v>0</v>
      </c>
      <c r="N57" s="94">
        <f t="shared" si="13"/>
        <v>0</v>
      </c>
      <c r="O57" s="94">
        <f t="shared" si="13"/>
        <v>0</v>
      </c>
      <c r="P57" s="94">
        <f t="shared" si="13"/>
        <v>0</v>
      </c>
      <c r="Q57" s="94">
        <f t="shared" si="13"/>
        <v>0</v>
      </c>
      <c r="R57" s="94">
        <f t="shared" si="13"/>
        <v>0</v>
      </c>
      <c r="S57" s="94">
        <f t="shared" si="13"/>
        <v>0</v>
      </c>
      <c r="T57" s="94">
        <f t="shared" si="13"/>
        <v>0</v>
      </c>
      <c r="U57" s="94">
        <f>SUM(U58:U69)</f>
        <v>0</v>
      </c>
    </row>
    <row r="58" spans="1:24" ht="24" customHeight="1" x14ac:dyDescent="0.25">
      <c r="A58" s="97" t="s">
        <v>943</v>
      </c>
      <c r="B58" s="69" t="s">
        <v>864</v>
      </c>
      <c r="C58" s="103">
        <v>0</v>
      </c>
      <c r="D58" s="103">
        <v>0</v>
      </c>
      <c r="E58" s="103">
        <v>0</v>
      </c>
      <c r="F58" s="103">
        <v>0</v>
      </c>
      <c r="G58" s="99">
        <f t="shared" ref="G58:G90" si="14">+C58+D58+E58-F58</f>
        <v>0</v>
      </c>
      <c r="H58" s="103">
        <v>0</v>
      </c>
      <c r="I58" s="103">
        <v>0</v>
      </c>
      <c r="J58" s="103">
        <v>0</v>
      </c>
      <c r="K58" s="103">
        <v>0</v>
      </c>
      <c r="L58" s="103">
        <v>0</v>
      </c>
      <c r="M58" s="103">
        <v>0</v>
      </c>
      <c r="N58" s="103">
        <v>0</v>
      </c>
      <c r="O58" s="102">
        <f t="shared" ref="O58:O90" si="15">+G58+N58</f>
        <v>0</v>
      </c>
      <c r="P58" s="98">
        <v>0</v>
      </c>
      <c r="Q58" s="103">
        <v>0</v>
      </c>
      <c r="R58" s="103">
        <v>0</v>
      </c>
      <c r="S58" s="103">
        <v>0</v>
      </c>
      <c r="T58" s="103">
        <v>0</v>
      </c>
      <c r="U58" s="104">
        <f t="shared" ref="U58:U90" si="16">+O58+T58</f>
        <v>0</v>
      </c>
    </row>
    <row r="59" spans="1:24" ht="24" customHeight="1" x14ac:dyDescent="0.25">
      <c r="A59" s="97" t="s">
        <v>944</v>
      </c>
      <c r="B59" s="69" t="s">
        <v>866</v>
      </c>
      <c r="C59" s="103">
        <v>0</v>
      </c>
      <c r="D59" s="103">
        <v>0</v>
      </c>
      <c r="E59" s="103">
        <v>0</v>
      </c>
      <c r="F59" s="103">
        <v>0</v>
      </c>
      <c r="G59" s="99">
        <f t="shared" si="14"/>
        <v>0</v>
      </c>
      <c r="H59" s="103">
        <v>0</v>
      </c>
      <c r="I59" s="103">
        <v>0</v>
      </c>
      <c r="J59" s="103">
        <v>0</v>
      </c>
      <c r="K59" s="103">
        <v>0</v>
      </c>
      <c r="L59" s="103">
        <v>0</v>
      </c>
      <c r="M59" s="103">
        <v>0</v>
      </c>
      <c r="N59" s="103">
        <v>0</v>
      </c>
      <c r="O59" s="102">
        <f t="shared" si="15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4">
        <f t="shared" si="16"/>
        <v>0</v>
      </c>
    </row>
    <row r="60" spans="1:24" ht="24" customHeight="1" x14ac:dyDescent="0.25">
      <c r="A60" s="97" t="s">
        <v>945</v>
      </c>
      <c r="B60" s="69" t="s">
        <v>868</v>
      </c>
      <c r="C60" s="103">
        <v>0</v>
      </c>
      <c r="D60" s="103">
        <v>0</v>
      </c>
      <c r="E60" s="103">
        <v>0</v>
      </c>
      <c r="F60" s="103">
        <v>0</v>
      </c>
      <c r="G60" s="99">
        <f t="shared" si="14"/>
        <v>0</v>
      </c>
      <c r="H60" s="103">
        <v>0</v>
      </c>
      <c r="I60" s="103">
        <v>0</v>
      </c>
      <c r="J60" s="103">
        <v>0</v>
      </c>
      <c r="K60" s="103">
        <v>0</v>
      </c>
      <c r="L60" s="103">
        <v>0</v>
      </c>
      <c r="M60" s="103">
        <v>0</v>
      </c>
      <c r="N60" s="103">
        <v>0</v>
      </c>
      <c r="O60" s="102">
        <f t="shared" si="15"/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4">
        <f t="shared" si="16"/>
        <v>0</v>
      </c>
    </row>
    <row r="61" spans="1:24" ht="24" customHeight="1" x14ac:dyDescent="0.25">
      <c r="A61" s="97" t="s">
        <v>946</v>
      </c>
      <c r="B61" s="69" t="s">
        <v>870</v>
      </c>
      <c r="C61" s="103">
        <v>0</v>
      </c>
      <c r="D61" s="103">
        <v>0</v>
      </c>
      <c r="E61" s="103">
        <v>0</v>
      </c>
      <c r="F61" s="103">
        <v>0</v>
      </c>
      <c r="G61" s="99">
        <f t="shared" si="14"/>
        <v>0</v>
      </c>
      <c r="H61" s="103">
        <v>0</v>
      </c>
      <c r="I61" s="103">
        <v>0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2">
        <f t="shared" si="15"/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4">
        <f t="shared" si="16"/>
        <v>0</v>
      </c>
    </row>
    <row r="62" spans="1:24" ht="24" customHeight="1" x14ac:dyDescent="0.25">
      <c r="A62" s="97" t="s">
        <v>947</v>
      </c>
      <c r="B62" s="69" t="s">
        <v>872</v>
      </c>
      <c r="C62" s="103">
        <v>0</v>
      </c>
      <c r="D62" s="103">
        <v>0</v>
      </c>
      <c r="E62" s="103">
        <v>0</v>
      </c>
      <c r="F62" s="103">
        <v>0</v>
      </c>
      <c r="G62" s="99">
        <f t="shared" si="14"/>
        <v>0</v>
      </c>
      <c r="H62" s="103">
        <v>0</v>
      </c>
      <c r="I62" s="103">
        <v>0</v>
      </c>
      <c r="J62" s="103">
        <v>0</v>
      </c>
      <c r="K62" s="103">
        <v>0</v>
      </c>
      <c r="L62" s="103">
        <v>0</v>
      </c>
      <c r="M62" s="103">
        <v>0</v>
      </c>
      <c r="N62" s="103">
        <v>0</v>
      </c>
      <c r="O62" s="102">
        <f t="shared" si="15"/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4">
        <f t="shared" si="16"/>
        <v>0</v>
      </c>
    </row>
    <row r="63" spans="1:24" ht="24" customHeight="1" x14ac:dyDescent="0.25">
      <c r="A63" s="97" t="s">
        <v>948</v>
      </c>
      <c r="B63" s="69" t="s">
        <v>874</v>
      </c>
      <c r="C63" s="103">
        <v>0</v>
      </c>
      <c r="D63" s="103">
        <v>0</v>
      </c>
      <c r="E63" s="103">
        <v>0</v>
      </c>
      <c r="F63" s="103">
        <v>0</v>
      </c>
      <c r="G63" s="99">
        <f t="shared" si="14"/>
        <v>0</v>
      </c>
      <c r="H63" s="103">
        <v>0</v>
      </c>
      <c r="I63" s="103">
        <v>0</v>
      </c>
      <c r="J63" s="103">
        <v>0</v>
      </c>
      <c r="K63" s="103">
        <v>0</v>
      </c>
      <c r="L63" s="103">
        <v>0</v>
      </c>
      <c r="M63" s="103">
        <v>0</v>
      </c>
      <c r="N63" s="103">
        <v>0</v>
      </c>
      <c r="O63" s="102">
        <f t="shared" si="15"/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4">
        <f t="shared" si="16"/>
        <v>0</v>
      </c>
    </row>
    <row r="64" spans="1:24" ht="24" customHeight="1" x14ac:dyDescent="0.25">
      <c r="A64" s="97" t="s">
        <v>949</v>
      </c>
      <c r="B64" s="69" t="s">
        <v>876</v>
      </c>
      <c r="C64" s="103">
        <v>0</v>
      </c>
      <c r="D64" s="103">
        <v>0</v>
      </c>
      <c r="E64" s="103">
        <v>0</v>
      </c>
      <c r="F64" s="103">
        <v>0</v>
      </c>
      <c r="G64" s="99">
        <f t="shared" si="14"/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2">
        <f t="shared" si="15"/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4">
        <f t="shared" si="16"/>
        <v>0</v>
      </c>
    </row>
    <row r="65" spans="1:21" s="96" customFormat="1" ht="24" customHeight="1" x14ac:dyDescent="0.25">
      <c r="A65" s="97" t="s">
        <v>950</v>
      </c>
      <c r="B65" s="69" t="s">
        <v>878</v>
      </c>
      <c r="C65" s="103">
        <v>0</v>
      </c>
      <c r="D65" s="103">
        <v>0</v>
      </c>
      <c r="E65" s="103">
        <v>0</v>
      </c>
      <c r="F65" s="103">
        <v>0</v>
      </c>
      <c r="G65" s="99">
        <f t="shared" si="14"/>
        <v>0</v>
      </c>
      <c r="H65" s="103">
        <v>0</v>
      </c>
      <c r="I65" s="103">
        <v>0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2">
        <f t="shared" si="15"/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4">
        <f t="shared" si="16"/>
        <v>0</v>
      </c>
    </row>
    <row r="66" spans="1:21" s="96" customFormat="1" ht="24" customHeight="1" x14ac:dyDescent="0.25">
      <c r="A66" s="97" t="s">
        <v>951</v>
      </c>
      <c r="B66" s="69" t="s">
        <v>880</v>
      </c>
      <c r="C66" s="103">
        <v>0</v>
      </c>
      <c r="D66" s="103">
        <v>0</v>
      </c>
      <c r="E66" s="103">
        <v>0</v>
      </c>
      <c r="F66" s="103">
        <v>0</v>
      </c>
      <c r="G66" s="99">
        <f t="shared" si="14"/>
        <v>0</v>
      </c>
      <c r="H66" s="103">
        <v>0</v>
      </c>
      <c r="I66" s="103">
        <v>0</v>
      </c>
      <c r="J66" s="103">
        <v>0</v>
      </c>
      <c r="K66" s="103">
        <v>0</v>
      </c>
      <c r="L66" s="103">
        <v>0</v>
      </c>
      <c r="M66" s="103">
        <v>0</v>
      </c>
      <c r="N66" s="103">
        <v>0</v>
      </c>
      <c r="O66" s="102">
        <f t="shared" si="15"/>
        <v>0</v>
      </c>
      <c r="P66" s="103">
        <v>0</v>
      </c>
      <c r="Q66" s="103">
        <v>0</v>
      </c>
      <c r="R66" s="103">
        <v>0</v>
      </c>
      <c r="S66" s="103">
        <v>0</v>
      </c>
      <c r="T66" s="103">
        <v>0</v>
      </c>
      <c r="U66" s="104">
        <f t="shared" si="16"/>
        <v>0</v>
      </c>
    </row>
    <row r="67" spans="1:21" s="96" customFormat="1" ht="24" customHeight="1" x14ac:dyDescent="0.25">
      <c r="A67" s="97" t="s">
        <v>952</v>
      </c>
      <c r="B67" s="69" t="s">
        <v>882</v>
      </c>
      <c r="C67" s="103">
        <v>0</v>
      </c>
      <c r="D67" s="103">
        <v>0</v>
      </c>
      <c r="E67" s="103">
        <v>0</v>
      </c>
      <c r="F67" s="103">
        <v>0</v>
      </c>
      <c r="G67" s="99">
        <f t="shared" si="14"/>
        <v>0</v>
      </c>
      <c r="H67" s="103">
        <v>0</v>
      </c>
      <c r="I67" s="103">
        <v>0</v>
      </c>
      <c r="J67" s="103">
        <v>0</v>
      </c>
      <c r="K67" s="103">
        <v>0</v>
      </c>
      <c r="L67" s="103">
        <v>0</v>
      </c>
      <c r="M67" s="103">
        <v>0</v>
      </c>
      <c r="N67" s="103">
        <v>0</v>
      </c>
      <c r="O67" s="102">
        <f t="shared" si="15"/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4">
        <f t="shared" si="16"/>
        <v>0</v>
      </c>
    </row>
    <row r="68" spans="1:21" s="96" customFormat="1" ht="24" customHeight="1" x14ac:dyDescent="0.25">
      <c r="A68" s="97" t="s">
        <v>953</v>
      </c>
      <c r="B68" s="69" t="s">
        <v>884</v>
      </c>
      <c r="C68" s="103">
        <v>0</v>
      </c>
      <c r="D68" s="103">
        <v>0</v>
      </c>
      <c r="E68" s="103">
        <v>0</v>
      </c>
      <c r="F68" s="103">
        <v>0</v>
      </c>
      <c r="G68" s="99">
        <f t="shared" si="14"/>
        <v>0</v>
      </c>
      <c r="H68" s="103">
        <v>0</v>
      </c>
      <c r="I68" s="103">
        <v>0</v>
      </c>
      <c r="J68" s="103">
        <v>0</v>
      </c>
      <c r="K68" s="103">
        <v>0</v>
      </c>
      <c r="L68" s="103">
        <v>0</v>
      </c>
      <c r="M68" s="103">
        <v>0</v>
      </c>
      <c r="N68" s="103">
        <v>0</v>
      </c>
      <c r="O68" s="102">
        <f t="shared" si="15"/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4">
        <f t="shared" si="16"/>
        <v>0</v>
      </c>
    </row>
    <row r="69" spans="1:21" s="96" customFormat="1" ht="24" customHeight="1" x14ac:dyDescent="0.25">
      <c r="A69" s="97" t="s">
        <v>954</v>
      </c>
      <c r="B69" s="69" t="s">
        <v>886</v>
      </c>
      <c r="C69" s="103">
        <v>0</v>
      </c>
      <c r="D69" s="103">
        <v>0</v>
      </c>
      <c r="E69" s="103">
        <v>0</v>
      </c>
      <c r="F69" s="103">
        <v>0</v>
      </c>
      <c r="G69" s="99">
        <f t="shared" si="14"/>
        <v>0</v>
      </c>
      <c r="H69" s="103">
        <v>0</v>
      </c>
      <c r="I69" s="103">
        <v>0</v>
      </c>
      <c r="J69" s="103">
        <v>0</v>
      </c>
      <c r="K69" s="103">
        <v>0</v>
      </c>
      <c r="L69" s="103">
        <v>0</v>
      </c>
      <c r="M69" s="103">
        <v>0</v>
      </c>
      <c r="N69" s="103">
        <v>0</v>
      </c>
      <c r="O69" s="102">
        <f t="shared" si="15"/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4">
        <f t="shared" si="16"/>
        <v>0</v>
      </c>
    </row>
    <row r="70" spans="1:21" s="96" customFormat="1" ht="24" customHeight="1" x14ac:dyDescent="0.25">
      <c r="A70" s="92" t="s">
        <v>955</v>
      </c>
      <c r="B70" s="93" t="s">
        <v>956</v>
      </c>
      <c r="C70" s="94">
        <f>SUM(C71:C72)</f>
        <v>0</v>
      </c>
      <c r="D70" s="94">
        <f t="shared" ref="D70:T70" si="17">SUM(D71:D72)</f>
        <v>0</v>
      </c>
      <c r="E70" s="94">
        <f t="shared" si="17"/>
        <v>0</v>
      </c>
      <c r="F70" s="94">
        <f t="shared" si="17"/>
        <v>0</v>
      </c>
      <c r="G70" s="94">
        <f t="shared" si="17"/>
        <v>0</v>
      </c>
      <c r="H70" s="94">
        <f t="shared" si="17"/>
        <v>0</v>
      </c>
      <c r="I70" s="94">
        <f t="shared" si="17"/>
        <v>0</v>
      </c>
      <c r="J70" s="94">
        <f t="shared" si="17"/>
        <v>0</v>
      </c>
      <c r="K70" s="94">
        <f t="shared" si="17"/>
        <v>0</v>
      </c>
      <c r="L70" s="94">
        <f t="shared" si="17"/>
        <v>0</v>
      </c>
      <c r="M70" s="94">
        <f t="shared" si="17"/>
        <v>0</v>
      </c>
      <c r="N70" s="94">
        <f t="shared" si="17"/>
        <v>0</v>
      </c>
      <c r="O70" s="94">
        <f t="shared" si="17"/>
        <v>0</v>
      </c>
      <c r="P70" s="94">
        <f t="shared" si="17"/>
        <v>0</v>
      </c>
      <c r="Q70" s="94">
        <f t="shared" si="17"/>
        <v>0</v>
      </c>
      <c r="R70" s="94">
        <f t="shared" si="17"/>
        <v>0</v>
      </c>
      <c r="S70" s="94">
        <f t="shared" si="17"/>
        <v>0</v>
      </c>
      <c r="T70" s="94">
        <f t="shared" si="17"/>
        <v>0</v>
      </c>
      <c r="U70" s="94">
        <f>SUM(U71:U72)</f>
        <v>0</v>
      </c>
    </row>
    <row r="71" spans="1:21" s="96" customFormat="1" ht="24" customHeight="1" x14ac:dyDescent="0.25">
      <c r="A71" s="97" t="s">
        <v>957</v>
      </c>
      <c r="B71" s="69" t="s">
        <v>893</v>
      </c>
      <c r="C71" s="103">
        <v>0</v>
      </c>
      <c r="D71" s="103">
        <v>0</v>
      </c>
      <c r="E71" s="103">
        <v>0</v>
      </c>
      <c r="F71" s="103">
        <v>0</v>
      </c>
      <c r="G71" s="99">
        <f t="shared" si="14"/>
        <v>0</v>
      </c>
      <c r="H71" s="103">
        <v>0</v>
      </c>
      <c r="I71" s="103">
        <v>0</v>
      </c>
      <c r="J71" s="103">
        <v>0</v>
      </c>
      <c r="K71" s="103">
        <v>0</v>
      </c>
      <c r="L71" s="103">
        <v>0</v>
      </c>
      <c r="M71" s="103">
        <v>0</v>
      </c>
      <c r="N71" s="103">
        <v>0</v>
      </c>
      <c r="O71" s="102">
        <f t="shared" si="15"/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4">
        <f t="shared" si="16"/>
        <v>0</v>
      </c>
    </row>
    <row r="72" spans="1:21" s="96" customFormat="1" ht="24" customHeight="1" x14ac:dyDescent="0.25">
      <c r="A72" s="97" t="s">
        <v>958</v>
      </c>
      <c r="B72" s="69" t="s">
        <v>895</v>
      </c>
      <c r="C72" s="103">
        <v>0</v>
      </c>
      <c r="D72" s="103">
        <v>0</v>
      </c>
      <c r="E72" s="103">
        <v>0</v>
      </c>
      <c r="F72" s="103">
        <v>0</v>
      </c>
      <c r="G72" s="99">
        <f t="shared" si="14"/>
        <v>0</v>
      </c>
      <c r="H72" s="103">
        <v>0</v>
      </c>
      <c r="I72" s="103">
        <v>0</v>
      </c>
      <c r="J72" s="103">
        <v>0</v>
      </c>
      <c r="K72" s="103">
        <v>0</v>
      </c>
      <c r="L72" s="103">
        <v>0</v>
      </c>
      <c r="M72" s="103">
        <v>0</v>
      </c>
      <c r="N72" s="103">
        <v>0</v>
      </c>
      <c r="O72" s="102">
        <f t="shared" si="15"/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4">
        <f t="shared" si="16"/>
        <v>0</v>
      </c>
    </row>
    <row r="73" spans="1:21" s="96" customFormat="1" ht="24" customHeight="1" x14ac:dyDescent="0.25">
      <c r="A73" s="92" t="s">
        <v>959</v>
      </c>
      <c r="B73" s="93" t="s">
        <v>934</v>
      </c>
      <c r="C73" s="94">
        <f>SUM(C74:C77)</f>
        <v>0</v>
      </c>
      <c r="D73" s="94">
        <f t="shared" ref="D73:T73" si="18">SUM(D74:D77)</f>
        <v>0</v>
      </c>
      <c r="E73" s="94">
        <f t="shared" si="18"/>
        <v>0</v>
      </c>
      <c r="F73" s="94">
        <f t="shared" si="18"/>
        <v>0</v>
      </c>
      <c r="G73" s="94">
        <f t="shared" si="18"/>
        <v>0</v>
      </c>
      <c r="H73" s="94">
        <f t="shared" si="18"/>
        <v>0</v>
      </c>
      <c r="I73" s="94">
        <f t="shared" si="18"/>
        <v>0</v>
      </c>
      <c r="J73" s="94">
        <f t="shared" si="18"/>
        <v>0</v>
      </c>
      <c r="K73" s="94">
        <f t="shared" si="18"/>
        <v>0</v>
      </c>
      <c r="L73" s="94">
        <f t="shared" si="18"/>
        <v>0</v>
      </c>
      <c r="M73" s="94">
        <f t="shared" si="18"/>
        <v>0</v>
      </c>
      <c r="N73" s="94">
        <f t="shared" si="18"/>
        <v>0</v>
      </c>
      <c r="O73" s="94">
        <f t="shared" si="18"/>
        <v>0</v>
      </c>
      <c r="P73" s="94">
        <f t="shared" si="18"/>
        <v>0</v>
      </c>
      <c r="Q73" s="94">
        <f t="shared" si="18"/>
        <v>0</v>
      </c>
      <c r="R73" s="94">
        <f t="shared" si="18"/>
        <v>0</v>
      </c>
      <c r="S73" s="94">
        <f t="shared" si="18"/>
        <v>0</v>
      </c>
      <c r="T73" s="94">
        <f t="shared" si="18"/>
        <v>0</v>
      </c>
      <c r="U73" s="94">
        <f>SUM(U74:U77)</f>
        <v>0</v>
      </c>
    </row>
    <row r="74" spans="1:21" s="96" customFormat="1" ht="24" customHeight="1" x14ac:dyDescent="0.25">
      <c r="A74" s="97" t="s">
        <v>960</v>
      </c>
      <c r="B74" s="69" t="s">
        <v>898</v>
      </c>
      <c r="C74" s="103">
        <v>0</v>
      </c>
      <c r="D74" s="103">
        <v>0</v>
      </c>
      <c r="E74" s="103">
        <v>0</v>
      </c>
      <c r="F74" s="103">
        <v>0</v>
      </c>
      <c r="G74" s="99">
        <f t="shared" si="14"/>
        <v>0</v>
      </c>
      <c r="H74" s="103">
        <v>0</v>
      </c>
      <c r="I74" s="103">
        <v>0</v>
      </c>
      <c r="J74" s="103">
        <v>0</v>
      </c>
      <c r="K74" s="103">
        <v>0</v>
      </c>
      <c r="L74" s="103">
        <v>0</v>
      </c>
      <c r="M74" s="103">
        <v>0</v>
      </c>
      <c r="N74" s="103">
        <v>0</v>
      </c>
      <c r="O74" s="102">
        <f t="shared" si="15"/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4">
        <f t="shared" si="16"/>
        <v>0</v>
      </c>
    </row>
    <row r="75" spans="1:21" s="96" customFormat="1" ht="24" customHeight="1" x14ac:dyDescent="0.25">
      <c r="A75" s="97" t="s">
        <v>961</v>
      </c>
      <c r="B75" s="69" t="s">
        <v>900</v>
      </c>
      <c r="C75" s="103">
        <v>0</v>
      </c>
      <c r="D75" s="103">
        <v>0</v>
      </c>
      <c r="E75" s="103">
        <v>0</v>
      </c>
      <c r="F75" s="103">
        <v>0</v>
      </c>
      <c r="G75" s="99">
        <f t="shared" si="14"/>
        <v>0</v>
      </c>
      <c r="H75" s="103">
        <v>0</v>
      </c>
      <c r="I75" s="103">
        <v>0</v>
      </c>
      <c r="J75" s="103">
        <v>0</v>
      </c>
      <c r="K75" s="103">
        <v>0</v>
      </c>
      <c r="L75" s="103">
        <v>0</v>
      </c>
      <c r="M75" s="103">
        <v>0</v>
      </c>
      <c r="N75" s="103">
        <v>0</v>
      </c>
      <c r="O75" s="102">
        <f t="shared" si="15"/>
        <v>0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  <c r="U75" s="104">
        <f t="shared" si="16"/>
        <v>0</v>
      </c>
    </row>
    <row r="76" spans="1:21" s="96" customFormat="1" ht="24" customHeight="1" x14ac:dyDescent="0.25">
      <c r="A76" s="97" t="s">
        <v>962</v>
      </c>
      <c r="B76" s="69" t="s">
        <v>902</v>
      </c>
      <c r="C76" s="103">
        <v>0</v>
      </c>
      <c r="D76" s="103">
        <v>0</v>
      </c>
      <c r="E76" s="103">
        <v>0</v>
      </c>
      <c r="F76" s="103">
        <v>0</v>
      </c>
      <c r="G76" s="99">
        <f t="shared" si="14"/>
        <v>0</v>
      </c>
      <c r="H76" s="103">
        <v>0</v>
      </c>
      <c r="I76" s="103">
        <v>0</v>
      </c>
      <c r="J76" s="103">
        <v>0</v>
      </c>
      <c r="K76" s="103">
        <v>0</v>
      </c>
      <c r="L76" s="103">
        <v>0</v>
      </c>
      <c r="M76" s="103">
        <v>0</v>
      </c>
      <c r="N76" s="103">
        <v>0</v>
      </c>
      <c r="O76" s="102">
        <f t="shared" si="15"/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4">
        <f t="shared" si="16"/>
        <v>0</v>
      </c>
    </row>
    <row r="77" spans="1:21" s="96" customFormat="1" ht="24" customHeight="1" x14ac:dyDescent="0.25">
      <c r="A77" s="97" t="s">
        <v>963</v>
      </c>
      <c r="B77" s="69" t="s">
        <v>904</v>
      </c>
      <c r="C77" s="103">
        <v>0</v>
      </c>
      <c r="D77" s="103">
        <v>0</v>
      </c>
      <c r="E77" s="103">
        <v>0</v>
      </c>
      <c r="F77" s="103">
        <v>0</v>
      </c>
      <c r="G77" s="99">
        <f t="shared" si="14"/>
        <v>0</v>
      </c>
      <c r="H77" s="103">
        <v>0</v>
      </c>
      <c r="I77" s="103">
        <v>0</v>
      </c>
      <c r="J77" s="103">
        <v>0</v>
      </c>
      <c r="K77" s="103">
        <v>0</v>
      </c>
      <c r="L77" s="103">
        <v>0</v>
      </c>
      <c r="M77" s="103">
        <v>0</v>
      </c>
      <c r="N77" s="103">
        <v>0</v>
      </c>
      <c r="O77" s="102">
        <f t="shared" si="15"/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4">
        <f t="shared" si="16"/>
        <v>0</v>
      </c>
    </row>
    <row r="78" spans="1:21" s="96" customFormat="1" ht="24" customHeight="1" x14ac:dyDescent="0.25">
      <c r="A78" s="92" t="s">
        <v>964</v>
      </c>
      <c r="B78" s="93" t="s">
        <v>965</v>
      </c>
      <c r="C78" s="94">
        <f>SUM(C79:C80)</f>
        <v>0</v>
      </c>
      <c r="D78" s="94">
        <f t="shared" ref="D78:U78" si="19">SUM(D79:D80)</f>
        <v>0</v>
      </c>
      <c r="E78" s="94">
        <f t="shared" si="19"/>
        <v>0</v>
      </c>
      <c r="F78" s="94">
        <f t="shared" si="19"/>
        <v>0</v>
      </c>
      <c r="G78" s="94">
        <f t="shared" si="19"/>
        <v>0</v>
      </c>
      <c r="H78" s="94">
        <f t="shared" si="19"/>
        <v>0</v>
      </c>
      <c r="I78" s="94">
        <f t="shared" si="19"/>
        <v>0</v>
      </c>
      <c r="J78" s="94">
        <f t="shared" si="19"/>
        <v>0</v>
      </c>
      <c r="K78" s="94">
        <f t="shared" si="19"/>
        <v>0</v>
      </c>
      <c r="L78" s="94">
        <f t="shared" si="19"/>
        <v>0</v>
      </c>
      <c r="M78" s="94">
        <f t="shared" si="19"/>
        <v>0</v>
      </c>
      <c r="N78" s="94">
        <f t="shared" si="19"/>
        <v>0</v>
      </c>
      <c r="O78" s="94">
        <f t="shared" si="19"/>
        <v>0</v>
      </c>
      <c r="P78" s="94">
        <f t="shared" si="19"/>
        <v>0</v>
      </c>
      <c r="Q78" s="94">
        <f t="shared" si="19"/>
        <v>0</v>
      </c>
      <c r="R78" s="94">
        <f t="shared" si="19"/>
        <v>0</v>
      </c>
      <c r="S78" s="94">
        <f t="shared" si="19"/>
        <v>0</v>
      </c>
      <c r="T78" s="94">
        <f t="shared" si="19"/>
        <v>0</v>
      </c>
      <c r="U78" s="94">
        <f t="shared" si="19"/>
        <v>0</v>
      </c>
    </row>
    <row r="79" spans="1:21" s="96" customFormat="1" ht="24" customHeight="1" x14ac:dyDescent="0.25">
      <c r="A79" s="97" t="s">
        <v>966</v>
      </c>
      <c r="B79" s="69" t="s">
        <v>914</v>
      </c>
      <c r="C79" s="103">
        <v>0</v>
      </c>
      <c r="D79" s="103">
        <v>0</v>
      </c>
      <c r="E79" s="103">
        <v>0</v>
      </c>
      <c r="F79" s="103">
        <v>0</v>
      </c>
      <c r="G79" s="99">
        <f t="shared" si="14"/>
        <v>0</v>
      </c>
      <c r="H79" s="103">
        <v>0</v>
      </c>
      <c r="I79" s="103">
        <v>0</v>
      </c>
      <c r="J79" s="103">
        <v>0</v>
      </c>
      <c r="K79" s="103">
        <v>0</v>
      </c>
      <c r="L79" s="103">
        <v>0</v>
      </c>
      <c r="M79" s="103">
        <v>0</v>
      </c>
      <c r="N79" s="103">
        <v>0</v>
      </c>
      <c r="O79" s="102">
        <f t="shared" si="15"/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  <c r="U79" s="104">
        <f t="shared" si="16"/>
        <v>0</v>
      </c>
    </row>
    <row r="80" spans="1:21" s="96" customFormat="1" ht="24" customHeight="1" x14ac:dyDescent="0.25">
      <c r="A80" s="97" t="s">
        <v>967</v>
      </c>
      <c r="B80" s="69" t="s">
        <v>916</v>
      </c>
      <c r="C80" s="103">
        <v>0</v>
      </c>
      <c r="D80" s="103">
        <v>0</v>
      </c>
      <c r="E80" s="103">
        <v>0</v>
      </c>
      <c r="F80" s="103">
        <v>0</v>
      </c>
      <c r="G80" s="99">
        <f t="shared" si="14"/>
        <v>0</v>
      </c>
      <c r="H80" s="103">
        <v>0</v>
      </c>
      <c r="I80" s="103">
        <v>0</v>
      </c>
      <c r="J80" s="103">
        <v>0</v>
      </c>
      <c r="K80" s="103">
        <v>0</v>
      </c>
      <c r="L80" s="103">
        <v>0</v>
      </c>
      <c r="M80" s="103">
        <v>0</v>
      </c>
      <c r="N80" s="103">
        <v>0</v>
      </c>
      <c r="O80" s="102">
        <f t="shared" si="15"/>
        <v>0</v>
      </c>
      <c r="P80" s="103">
        <v>0</v>
      </c>
      <c r="Q80" s="103">
        <v>0</v>
      </c>
      <c r="R80" s="103">
        <v>0</v>
      </c>
      <c r="S80" s="103">
        <v>0</v>
      </c>
      <c r="T80" s="103">
        <v>0</v>
      </c>
      <c r="U80" s="104">
        <f t="shared" si="16"/>
        <v>0</v>
      </c>
    </row>
    <row r="81" spans="1:24" ht="24" customHeight="1" x14ac:dyDescent="0.25">
      <c r="A81" s="92" t="s">
        <v>968</v>
      </c>
      <c r="B81" s="93" t="s">
        <v>921</v>
      </c>
      <c r="C81" s="94">
        <f>SUM(C82:C85)</f>
        <v>0</v>
      </c>
      <c r="D81" s="94">
        <f t="shared" ref="D81:U81" si="20">SUM(D82:D85)</f>
        <v>0</v>
      </c>
      <c r="E81" s="94">
        <f t="shared" si="20"/>
        <v>0</v>
      </c>
      <c r="F81" s="94">
        <f t="shared" si="20"/>
        <v>0</v>
      </c>
      <c r="G81" s="94">
        <f t="shared" si="20"/>
        <v>0</v>
      </c>
      <c r="H81" s="94">
        <f t="shared" si="20"/>
        <v>0</v>
      </c>
      <c r="I81" s="94">
        <f t="shared" si="20"/>
        <v>0</v>
      </c>
      <c r="J81" s="94">
        <f t="shared" si="20"/>
        <v>0</v>
      </c>
      <c r="K81" s="94">
        <f t="shared" si="20"/>
        <v>0</v>
      </c>
      <c r="L81" s="94">
        <f t="shared" si="20"/>
        <v>0</v>
      </c>
      <c r="M81" s="94">
        <f t="shared" si="20"/>
        <v>0</v>
      </c>
      <c r="N81" s="94">
        <f t="shared" si="20"/>
        <v>0</v>
      </c>
      <c r="O81" s="94">
        <f t="shared" si="20"/>
        <v>0</v>
      </c>
      <c r="P81" s="94">
        <f t="shared" si="20"/>
        <v>0</v>
      </c>
      <c r="Q81" s="94">
        <f t="shared" si="20"/>
        <v>0</v>
      </c>
      <c r="R81" s="94">
        <f t="shared" si="20"/>
        <v>0</v>
      </c>
      <c r="S81" s="94">
        <f t="shared" si="20"/>
        <v>0</v>
      </c>
      <c r="T81" s="94">
        <f t="shared" si="20"/>
        <v>0</v>
      </c>
      <c r="U81" s="94">
        <f t="shared" si="20"/>
        <v>0</v>
      </c>
    </row>
    <row r="82" spans="1:24" ht="24" customHeight="1" x14ac:dyDescent="0.25">
      <c r="A82" s="97" t="s">
        <v>969</v>
      </c>
      <c r="B82" s="69" t="s">
        <v>923</v>
      </c>
      <c r="C82" s="103">
        <v>0</v>
      </c>
      <c r="D82" s="103">
        <v>0</v>
      </c>
      <c r="E82" s="103">
        <v>0</v>
      </c>
      <c r="F82" s="103">
        <v>0</v>
      </c>
      <c r="G82" s="99">
        <f t="shared" si="14"/>
        <v>0</v>
      </c>
      <c r="H82" s="103">
        <v>0</v>
      </c>
      <c r="I82" s="103">
        <v>0</v>
      </c>
      <c r="J82" s="103">
        <v>0</v>
      </c>
      <c r="K82" s="103">
        <v>0</v>
      </c>
      <c r="L82" s="103">
        <v>0</v>
      </c>
      <c r="M82" s="103">
        <v>0</v>
      </c>
      <c r="N82" s="103">
        <v>0</v>
      </c>
      <c r="O82" s="102">
        <f t="shared" si="15"/>
        <v>0</v>
      </c>
      <c r="P82" s="103">
        <v>0</v>
      </c>
      <c r="Q82" s="103">
        <v>0</v>
      </c>
      <c r="R82" s="103">
        <v>0</v>
      </c>
      <c r="S82" s="103">
        <v>0</v>
      </c>
      <c r="T82" s="103">
        <v>0</v>
      </c>
      <c r="U82" s="104">
        <f t="shared" si="16"/>
        <v>0</v>
      </c>
    </row>
    <row r="83" spans="1:24" ht="24" customHeight="1" x14ac:dyDescent="0.25">
      <c r="A83" s="97" t="s">
        <v>970</v>
      </c>
      <c r="B83" s="69" t="s">
        <v>925</v>
      </c>
      <c r="C83" s="103">
        <v>0</v>
      </c>
      <c r="D83" s="103">
        <v>0</v>
      </c>
      <c r="E83" s="103">
        <v>0</v>
      </c>
      <c r="F83" s="103">
        <v>0</v>
      </c>
      <c r="G83" s="99">
        <f t="shared" si="14"/>
        <v>0</v>
      </c>
      <c r="H83" s="103">
        <v>0</v>
      </c>
      <c r="I83" s="103">
        <v>0</v>
      </c>
      <c r="J83" s="103">
        <v>0</v>
      </c>
      <c r="K83" s="103">
        <v>0</v>
      </c>
      <c r="L83" s="103">
        <v>0</v>
      </c>
      <c r="M83" s="103">
        <v>0</v>
      </c>
      <c r="N83" s="103">
        <v>0</v>
      </c>
      <c r="O83" s="102">
        <f t="shared" si="15"/>
        <v>0</v>
      </c>
      <c r="P83" s="103">
        <v>0</v>
      </c>
      <c r="Q83" s="103">
        <v>0</v>
      </c>
      <c r="R83" s="103">
        <v>0</v>
      </c>
      <c r="S83" s="103">
        <v>0</v>
      </c>
      <c r="T83" s="103">
        <v>0</v>
      </c>
      <c r="U83" s="104">
        <f t="shared" si="16"/>
        <v>0</v>
      </c>
    </row>
    <row r="84" spans="1:24" ht="24" customHeight="1" x14ac:dyDescent="0.25">
      <c r="A84" s="97" t="s">
        <v>971</v>
      </c>
      <c r="B84" s="69" t="s">
        <v>927</v>
      </c>
      <c r="C84" s="103">
        <v>0</v>
      </c>
      <c r="D84" s="103">
        <v>0</v>
      </c>
      <c r="E84" s="103">
        <v>0</v>
      </c>
      <c r="F84" s="103">
        <v>0</v>
      </c>
      <c r="G84" s="99">
        <f t="shared" si="14"/>
        <v>0</v>
      </c>
      <c r="H84" s="103">
        <v>0</v>
      </c>
      <c r="I84" s="103">
        <v>0</v>
      </c>
      <c r="J84" s="103">
        <v>0</v>
      </c>
      <c r="K84" s="103">
        <v>0</v>
      </c>
      <c r="L84" s="103">
        <v>0</v>
      </c>
      <c r="M84" s="103">
        <v>0</v>
      </c>
      <c r="N84" s="103">
        <v>0</v>
      </c>
      <c r="O84" s="102">
        <f t="shared" si="15"/>
        <v>0</v>
      </c>
      <c r="P84" s="103">
        <v>0</v>
      </c>
      <c r="Q84" s="103">
        <v>0</v>
      </c>
      <c r="R84" s="103">
        <v>0</v>
      </c>
      <c r="S84" s="103">
        <v>0</v>
      </c>
      <c r="T84" s="103">
        <v>0</v>
      </c>
      <c r="U84" s="104">
        <f t="shared" si="16"/>
        <v>0</v>
      </c>
    </row>
    <row r="85" spans="1:24" ht="24" customHeight="1" x14ac:dyDescent="0.25">
      <c r="A85" s="97" t="s">
        <v>972</v>
      </c>
      <c r="B85" s="69" t="s">
        <v>929</v>
      </c>
      <c r="C85" s="103">
        <v>0</v>
      </c>
      <c r="D85" s="103">
        <v>0</v>
      </c>
      <c r="E85" s="103">
        <v>0</v>
      </c>
      <c r="F85" s="103">
        <v>0</v>
      </c>
      <c r="G85" s="99">
        <f t="shared" si="14"/>
        <v>0</v>
      </c>
      <c r="H85" s="103">
        <v>0</v>
      </c>
      <c r="I85" s="103">
        <v>0</v>
      </c>
      <c r="J85" s="103">
        <v>0</v>
      </c>
      <c r="K85" s="103">
        <v>0</v>
      </c>
      <c r="L85" s="103">
        <v>0</v>
      </c>
      <c r="M85" s="103">
        <v>0</v>
      </c>
      <c r="N85" s="103">
        <v>0</v>
      </c>
      <c r="O85" s="102">
        <f t="shared" si="15"/>
        <v>0</v>
      </c>
      <c r="P85" s="103">
        <v>0</v>
      </c>
      <c r="Q85" s="103">
        <v>0</v>
      </c>
      <c r="R85" s="103">
        <v>0</v>
      </c>
      <c r="S85" s="103">
        <v>0</v>
      </c>
      <c r="T85" s="103">
        <v>0</v>
      </c>
      <c r="U85" s="104">
        <f t="shared" si="16"/>
        <v>0</v>
      </c>
    </row>
    <row r="86" spans="1:24" ht="24" customHeight="1" x14ac:dyDescent="0.25">
      <c r="A86" s="92" t="s">
        <v>973</v>
      </c>
      <c r="B86" s="93" t="s">
        <v>152</v>
      </c>
      <c r="C86" s="94">
        <f>SUM(C87:C90)</f>
        <v>0</v>
      </c>
      <c r="D86" s="94">
        <f t="shared" ref="D86:T86" si="21">SUM(D87:D90)</f>
        <v>0</v>
      </c>
      <c r="E86" s="94">
        <f t="shared" si="21"/>
        <v>0</v>
      </c>
      <c r="F86" s="94">
        <f t="shared" si="21"/>
        <v>0</v>
      </c>
      <c r="G86" s="94">
        <f t="shared" si="21"/>
        <v>0</v>
      </c>
      <c r="H86" s="94">
        <f t="shared" si="21"/>
        <v>0</v>
      </c>
      <c r="I86" s="94">
        <f t="shared" si="21"/>
        <v>0</v>
      </c>
      <c r="J86" s="94">
        <f t="shared" si="21"/>
        <v>0</v>
      </c>
      <c r="K86" s="94">
        <f t="shared" si="21"/>
        <v>0</v>
      </c>
      <c r="L86" s="94">
        <f t="shared" si="21"/>
        <v>0</v>
      </c>
      <c r="M86" s="94">
        <f t="shared" si="21"/>
        <v>0</v>
      </c>
      <c r="N86" s="94">
        <f t="shared" si="21"/>
        <v>0</v>
      </c>
      <c r="O86" s="94">
        <f t="shared" si="21"/>
        <v>0</v>
      </c>
      <c r="P86" s="94">
        <f t="shared" si="21"/>
        <v>0</v>
      </c>
      <c r="Q86" s="94">
        <f t="shared" si="21"/>
        <v>0</v>
      </c>
      <c r="R86" s="94">
        <f t="shared" si="21"/>
        <v>0</v>
      </c>
      <c r="S86" s="94">
        <f t="shared" si="21"/>
        <v>0</v>
      </c>
      <c r="T86" s="94">
        <f t="shared" si="21"/>
        <v>0</v>
      </c>
      <c r="U86" s="94">
        <f>SUM(U87:U90)</f>
        <v>0</v>
      </c>
    </row>
    <row r="87" spans="1:24" ht="24" customHeight="1" x14ac:dyDescent="0.25">
      <c r="A87" s="97" t="s">
        <v>974</v>
      </c>
      <c r="B87" s="69" t="s">
        <v>932</v>
      </c>
      <c r="C87" s="103">
        <v>0</v>
      </c>
      <c r="D87" s="103">
        <v>0</v>
      </c>
      <c r="E87" s="103">
        <v>0</v>
      </c>
      <c r="F87" s="103">
        <v>0</v>
      </c>
      <c r="G87" s="99">
        <f t="shared" si="14"/>
        <v>0</v>
      </c>
      <c r="H87" s="103">
        <v>0</v>
      </c>
      <c r="I87" s="103">
        <v>0</v>
      </c>
      <c r="J87" s="103">
        <v>0</v>
      </c>
      <c r="K87" s="103">
        <v>0</v>
      </c>
      <c r="L87" s="103">
        <v>0</v>
      </c>
      <c r="M87" s="103">
        <v>0</v>
      </c>
      <c r="N87" s="103">
        <v>0</v>
      </c>
      <c r="O87" s="102">
        <f t="shared" si="15"/>
        <v>0</v>
      </c>
      <c r="P87" s="103">
        <v>0</v>
      </c>
      <c r="Q87" s="103">
        <v>0</v>
      </c>
      <c r="R87" s="103">
        <v>0</v>
      </c>
      <c r="S87" s="103">
        <v>0</v>
      </c>
      <c r="T87" s="103">
        <v>0</v>
      </c>
      <c r="U87" s="104">
        <f t="shared" si="16"/>
        <v>0</v>
      </c>
    </row>
    <row r="88" spans="1:24" ht="24" customHeight="1" x14ac:dyDescent="0.25">
      <c r="A88" s="97" t="s">
        <v>975</v>
      </c>
      <c r="B88" s="69" t="s">
        <v>934</v>
      </c>
      <c r="C88" s="103">
        <v>0</v>
      </c>
      <c r="D88" s="103">
        <v>0</v>
      </c>
      <c r="E88" s="103">
        <v>0</v>
      </c>
      <c r="F88" s="103">
        <v>0</v>
      </c>
      <c r="G88" s="99">
        <f t="shared" si="14"/>
        <v>0</v>
      </c>
      <c r="H88" s="103">
        <v>0</v>
      </c>
      <c r="I88" s="103">
        <v>0</v>
      </c>
      <c r="J88" s="103">
        <v>0</v>
      </c>
      <c r="K88" s="103">
        <v>0</v>
      </c>
      <c r="L88" s="103">
        <v>0</v>
      </c>
      <c r="M88" s="103">
        <v>0</v>
      </c>
      <c r="N88" s="103">
        <v>0</v>
      </c>
      <c r="O88" s="102">
        <f t="shared" si="15"/>
        <v>0</v>
      </c>
      <c r="P88" s="103">
        <v>0</v>
      </c>
      <c r="Q88" s="103">
        <v>0</v>
      </c>
      <c r="R88" s="103">
        <v>0</v>
      </c>
      <c r="S88" s="103">
        <v>0</v>
      </c>
      <c r="T88" s="103">
        <v>0</v>
      </c>
      <c r="U88" s="104">
        <f t="shared" si="16"/>
        <v>0</v>
      </c>
    </row>
    <row r="89" spans="1:24" ht="24" customHeight="1" x14ac:dyDescent="0.25">
      <c r="A89" s="97" t="s">
        <v>151</v>
      </c>
      <c r="B89" s="69" t="s">
        <v>936</v>
      </c>
      <c r="C89" s="103">
        <v>0</v>
      </c>
      <c r="D89" s="103">
        <v>0</v>
      </c>
      <c r="E89" s="103">
        <v>0</v>
      </c>
      <c r="F89" s="103">
        <v>0</v>
      </c>
      <c r="G89" s="99">
        <f t="shared" si="14"/>
        <v>0</v>
      </c>
      <c r="H89" s="103">
        <v>0</v>
      </c>
      <c r="I89" s="103">
        <v>0</v>
      </c>
      <c r="J89" s="103">
        <v>0</v>
      </c>
      <c r="K89" s="103">
        <v>0</v>
      </c>
      <c r="L89" s="103">
        <v>0</v>
      </c>
      <c r="M89" s="103">
        <v>0</v>
      </c>
      <c r="N89" s="103">
        <v>0</v>
      </c>
      <c r="O89" s="102">
        <f t="shared" si="15"/>
        <v>0</v>
      </c>
      <c r="P89" s="103">
        <v>0</v>
      </c>
      <c r="Q89" s="103">
        <v>0</v>
      </c>
      <c r="R89" s="103">
        <v>0</v>
      </c>
      <c r="S89" s="103">
        <v>0</v>
      </c>
      <c r="T89" s="103">
        <v>0</v>
      </c>
      <c r="U89" s="104">
        <f t="shared" si="16"/>
        <v>0</v>
      </c>
    </row>
    <row r="90" spans="1:24" ht="24" customHeight="1" x14ac:dyDescent="0.25">
      <c r="A90" s="97" t="s">
        <v>976</v>
      </c>
      <c r="B90" s="69" t="s">
        <v>921</v>
      </c>
      <c r="C90" s="103">
        <v>0</v>
      </c>
      <c r="D90" s="103">
        <v>0</v>
      </c>
      <c r="E90" s="103">
        <v>0</v>
      </c>
      <c r="F90" s="103">
        <v>0</v>
      </c>
      <c r="G90" s="99">
        <f t="shared" si="14"/>
        <v>0</v>
      </c>
      <c r="H90" s="103">
        <v>0</v>
      </c>
      <c r="I90" s="103">
        <v>0</v>
      </c>
      <c r="J90" s="103">
        <v>0</v>
      </c>
      <c r="K90" s="103">
        <v>0</v>
      </c>
      <c r="L90" s="103">
        <v>0</v>
      </c>
      <c r="M90" s="103">
        <v>0</v>
      </c>
      <c r="N90" s="103">
        <v>0</v>
      </c>
      <c r="O90" s="102">
        <f t="shared" si="15"/>
        <v>0</v>
      </c>
      <c r="P90" s="103">
        <v>0</v>
      </c>
      <c r="Q90" s="103">
        <v>0</v>
      </c>
      <c r="R90" s="103">
        <v>0</v>
      </c>
      <c r="S90" s="103">
        <v>0</v>
      </c>
      <c r="T90" s="103">
        <v>0</v>
      </c>
      <c r="U90" s="104">
        <f t="shared" si="16"/>
        <v>0</v>
      </c>
    </row>
    <row r="91" spans="1:24" s="80" customFormat="1" ht="21" customHeight="1" x14ac:dyDescent="0.25">
      <c r="A91" s="260" t="s">
        <v>977</v>
      </c>
      <c r="B91" s="260"/>
      <c r="C91" s="108">
        <f t="shared" ref="C91:S91" si="22">+C86+C81+C78+C73+C70+C57</f>
        <v>0</v>
      </c>
      <c r="D91" s="108">
        <f t="shared" si="22"/>
        <v>0</v>
      </c>
      <c r="E91" s="108">
        <f t="shared" si="22"/>
        <v>0</v>
      </c>
      <c r="F91" s="108">
        <f t="shared" si="22"/>
        <v>0</v>
      </c>
      <c r="G91" s="108">
        <f t="shared" si="22"/>
        <v>0</v>
      </c>
      <c r="H91" s="108">
        <f t="shared" si="22"/>
        <v>0</v>
      </c>
      <c r="I91" s="108">
        <f t="shared" si="22"/>
        <v>0</v>
      </c>
      <c r="J91" s="108">
        <f t="shared" si="22"/>
        <v>0</v>
      </c>
      <c r="K91" s="108">
        <f t="shared" si="22"/>
        <v>0</v>
      </c>
      <c r="L91" s="108">
        <f t="shared" si="22"/>
        <v>0</v>
      </c>
      <c r="M91" s="108">
        <f t="shared" si="22"/>
        <v>0</v>
      </c>
      <c r="N91" s="108">
        <f t="shared" si="22"/>
        <v>0</v>
      </c>
      <c r="O91" s="108">
        <f t="shared" si="22"/>
        <v>0</v>
      </c>
      <c r="P91" s="108">
        <f t="shared" si="22"/>
        <v>0</v>
      </c>
      <c r="Q91" s="108">
        <f t="shared" si="22"/>
        <v>0</v>
      </c>
      <c r="R91" s="108">
        <f t="shared" si="22"/>
        <v>0</v>
      </c>
      <c r="S91" s="108">
        <f t="shared" si="22"/>
        <v>0</v>
      </c>
      <c r="T91" s="108">
        <f>+T86+T81+T78+T73+T70+T57</f>
        <v>0</v>
      </c>
      <c r="U91" s="108">
        <f>+U86+U81+U78+U73+U70+U57</f>
        <v>0</v>
      </c>
      <c r="V91" s="109"/>
      <c r="W91" s="81"/>
      <c r="X91" s="81"/>
    </row>
    <row r="92" spans="1:24" ht="6.75" customHeight="1" x14ac:dyDescent="0.25">
      <c r="A92" s="110"/>
      <c r="B92" s="111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3"/>
      <c r="P92" s="112"/>
      <c r="Q92" s="112"/>
      <c r="R92" s="112"/>
      <c r="S92" s="112"/>
      <c r="T92" s="112"/>
      <c r="U92" s="113"/>
    </row>
    <row r="93" spans="1:24" s="80" customFormat="1" ht="32.25" customHeight="1" x14ac:dyDescent="0.25">
      <c r="A93" s="261" t="s">
        <v>978</v>
      </c>
      <c r="B93" s="261"/>
      <c r="C93" s="114">
        <f t="shared" ref="C93:U93" si="23">+C91+C55</f>
        <v>12214910.609999996</v>
      </c>
      <c r="D93" s="114">
        <f t="shared" si="23"/>
        <v>54972.58</v>
      </c>
      <c r="E93" s="114">
        <f t="shared" si="23"/>
        <v>50385.96</v>
      </c>
      <c r="F93" s="114">
        <f t="shared" si="23"/>
        <v>0</v>
      </c>
      <c r="G93" s="114">
        <f t="shared" si="23"/>
        <v>12320269.149999999</v>
      </c>
      <c r="H93" s="114">
        <f t="shared" si="23"/>
        <v>2065327.8000000003</v>
      </c>
      <c r="I93" s="114">
        <f t="shared" si="23"/>
        <v>-1988136.4600000002</v>
      </c>
      <c r="J93" s="114">
        <f t="shared" si="23"/>
        <v>7776.92</v>
      </c>
      <c r="K93" s="114">
        <f t="shared" si="23"/>
        <v>0</v>
      </c>
      <c r="L93" s="114">
        <f t="shared" si="23"/>
        <v>0</v>
      </c>
      <c r="M93" s="114">
        <f t="shared" si="23"/>
        <v>-5863.33</v>
      </c>
      <c r="N93" s="114">
        <f t="shared" si="23"/>
        <v>79104.929999999935</v>
      </c>
      <c r="O93" s="114">
        <f t="shared" si="23"/>
        <v>12399374.079999996</v>
      </c>
      <c r="P93" s="114">
        <f t="shared" si="23"/>
        <v>-2526155.4500000002</v>
      </c>
      <c r="Q93" s="114">
        <f t="shared" si="23"/>
        <v>0</v>
      </c>
      <c r="R93" s="114">
        <f t="shared" si="23"/>
        <v>0</v>
      </c>
      <c r="S93" s="114">
        <f t="shared" si="23"/>
        <v>-270906.21999999997</v>
      </c>
      <c r="T93" s="114">
        <f t="shared" si="23"/>
        <v>-2797061.69</v>
      </c>
      <c r="U93" s="114">
        <f t="shared" si="23"/>
        <v>9602312.3899999987</v>
      </c>
      <c r="V93" s="109"/>
      <c r="W93" s="81"/>
      <c r="X93" s="81"/>
    </row>
    <row r="94" spans="1:24" x14ac:dyDescent="0.2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</row>
    <row r="95" spans="1:24" x14ac:dyDescent="0.25">
      <c r="A95" s="263"/>
      <c r="B95" s="263"/>
      <c r="C95" s="263"/>
      <c r="D95" s="116"/>
      <c r="E95" s="117"/>
      <c r="F95" s="117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</row>
    <row r="97" spans="2:8" s="96" customFormat="1" x14ac:dyDescent="0.25">
      <c r="F97" s="95"/>
      <c r="G97" s="95"/>
      <c r="H97" s="95"/>
    </row>
    <row r="99" spans="2:8" s="96" customFormat="1" x14ac:dyDescent="0.25">
      <c r="B99" s="54"/>
      <c r="C99" s="95"/>
      <c r="D99" s="54"/>
      <c r="E99" s="54"/>
      <c r="F99" s="95"/>
      <c r="G99" s="54"/>
      <c r="H99" s="54"/>
    </row>
    <row r="100" spans="2:8" s="96" customFormat="1" x14ac:dyDescent="0.25">
      <c r="B100" s="54"/>
      <c r="C100" s="95"/>
      <c r="D100" s="54"/>
      <c r="E100" s="54"/>
      <c r="F100" s="95"/>
      <c r="G100" s="54"/>
      <c r="H100" s="54"/>
    </row>
    <row r="101" spans="2:8" s="96" customFormat="1" x14ac:dyDescent="0.25">
      <c r="B101" s="54"/>
      <c r="C101" s="95"/>
      <c r="D101" s="54"/>
      <c r="E101" s="54"/>
      <c r="F101" s="95"/>
      <c r="G101" s="54"/>
      <c r="H101" s="54"/>
    </row>
    <row r="102" spans="2:8" s="96" customFormat="1" x14ac:dyDescent="0.25">
      <c r="B102" s="118" t="s">
        <v>979</v>
      </c>
      <c r="C102" s="95"/>
      <c r="D102" s="244" t="s">
        <v>360</v>
      </c>
      <c r="E102" s="244"/>
      <c r="F102" s="95"/>
      <c r="G102" s="244" t="s">
        <v>361</v>
      </c>
      <c r="H102" s="244"/>
    </row>
  </sheetData>
  <protectedRanges>
    <protectedRange sqref="U11:U93" name="Rango4"/>
    <protectedRange sqref="A97:H99" name="Rango2"/>
    <protectedRange sqref="B9:T92" name="Rango1"/>
    <protectedRange sqref="A4:XFD4" name="Rango3"/>
  </protectedRanges>
  <mergeCells count="34">
    <mergeCell ref="A95:C95"/>
    <mergeCell ref="L8:L9"/>
    <mergeCell ref="M8:M9"/>
    <mergeCell ref="N8:N9"/>
    <mergeCell ref="P8:P9"/>
    <mergeCell ref="S8:S9"/>
    <mergeCell ref="T8:T9"/>
    <mergeCell ref="A55:B55"/>
    <mergeCell ref="A91:B91"/>
    <mergeCell ref="A93:B93"/>
    <mergeCell ref="Q8:Q9"/>
    <mergeCell ref="R8:R9"/>
    <mergeCell ref="H8:H9"/>
    <mergeCell ref="I8:I9"/>
    <mergeCell ref="J8:J9"/>
    <mergeCell ref="K8:K9"/>
    <mergeCell ref="F8:F9"/>
    <mergeCell ref="G8:G9"/>
    <mergeCell ref="D102:E102"/>
    <mergeCell ref="G102:H102"/>
    <mergeCell ref="A2:U2"/>
    <mergeCell ref="A3:U3"/>
    <mergeCell ref="A4:U4"/>
    <mergeCell ref="A5:U5"/>
    <mergeCell ref="A7:A9"/>
    <mergeCell ref="B7:B9"/>
    <mergeCell ref="C7:G7"/>
    <mergeCell ref="H7:N7"/>
    <mergeCell ref="O7:O9"/>
    <mergeCell ref="P7:T7"/>
    <mergeCell ref="U7:U9"/>
    <mergeCell ref="C8:C9"/>
    <mergeCell ref="D8:D9"/>
    <mergeCell ref="E8:E9"/>
  </mergeCells>
  <pageMargins left="0.70866141732283472" right="0.70866141732283472" top="0.74803149606299213" bottom="0.74803149606299213" header="0.31496062992125984" footer="0.31496062992125984"/>
  <pageSetup scale="31" fitToWidth="6" fitToHeight="4" orientation="portrait" r:id="rId1"/>
  <rowBreaks count="1" manualBreakCount="1">
    <brk id="55" max="20" man="1"/>
  </rowBreaks>
  <colBreaks count="1" manualBreakCount="1">
    <brk id="12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Balance General</vt:lpstr>
      <vt:lpstr>Estado Rendimiento</vt:lpstr>
      <vt:lpstr>Estado Flujo</vt:lpstr>
      <vt:lpstr>Estado Cambios</vt:lpstr>
      <vt:lpstr>Estado Evolucion</vt:lpstr>
      <vt:lpstr>'Balance General'!Área_de_impresión</vt:lpstr>
      <vt:lpstr>'Estado Cambios'!Área_de_impresión</vt:lpstr>
      <vt:lpstr>'Estado Evolucion'!Área_de_impresión</vt:lpstr>
      <vt:lpstr>'Estado Flujo'!Área_de_impresión</vt:lpstr>
      <vt:lpstr>'Estado Rendimiento'!Área_de_impresión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Blanco Borbón</dc:creator>
  <cp:lastModifiedBy>Maricela Cordero Vega</cp:lastModifiedBy>
  <cp:lastPrinted>2019-01-24T20:12:25Z</cp:lastPrinted>
  <dcterms:created xsi:type="dcterms:W3CDTF">2019-01-23T19:03:40Z</dcterms:created>
  <dcterms:modified xsi:type="dcterms:W3CDTF">2019-02-12T21:59:18Z</dcterms:modified>
</cp:coreProperties>
</file>